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class wise Subject % I-V" sheetId="1" r:id="rId1"/>
    <sheet name="VI-VIII" sheetId="2" r:id="rId2"/>
    <sheet name="gradewise status" sheetId="6" r:id="rId3"/>
    <sheet name="format" sheetId="3" r:id="rId4"/>
    <sheet name="foramtive and summative" sheetId="5" r:id="rId5"/>
    <sheet name="Sheet1" sheetId="7" r:id="rId6"/>
    <sheet name="Sheet2" sheetId="8" r:id="rId7"/>
  </sheets>
  <definedNames>
    <definedName name="_xlnm._FilterDatabase" localSheetId="5" hidden="1">Sheet1!$A$2:$J$35</definedName>
    <definedName name="_xlnm.Print_Area" localSheetId="4">'foramtive and summative'!$A$1:$AA$36</definedName>
    <definedName name="_xlnm.Print_Area" localSheetId="1">'VI-VIII'!$A$1:$Z$61</definedName>
  </definedNames>
  <calcPr calcId="124519"/>
</workbook>
</file>

<file path=xl/calcChain.xml><?xml version="1.0" encoding="utf-8"?>
<calcChain xmlns="http://schemas.openxmlformats.org/spreadsheetml/2006/main">
  <c r="V48" i="2"/>
  <c r="Z53"/>
  <c r="Z52"/>
  <c r="Z51"/>
  <c r="Z50"/>
  <c r="Z49"/>
  <c r="Z48"/>
  <c r="X53"/>
  <c r="X52"/>
  <c r="X51"/>
  <c r="X50"/>
  <c r="X49"/>
  <c r="X48"/>
  <c r="V53"/>
  <c r="V52"/>
  <c r="V51"/>
  <c r="V50"/>
  <c r="V49"/>
  <c r="W60"/>
  <c r="X60" s="1"/>
  <c r="U60"/>
  <c r="Y60" s="1"/>
  <c r="Z60" s="1"/>
  <c r="W59"/>
  <c r="X59" s="1"/>
  <c r="U59"/>
  <c r="Y59" s="1"/>
  <c r="Z59" s="1"/>
  <c r="W58"/>
  <c r="X58" s="1"/>
  <c r="U58"/>
  <c r="Y58" s="1"/>
  <c r="Z58" s="1"/>
  <c r="W57"/>
  <c r="X57" s="1"/>
  <c r="U57"/>
  <c r="Y57" s="1"/>
  <c r="Z57" s="1"/>
  <c r="W56"/>
  <c r="X56" s="1"/>
  <c r="U56"/>
  <c r="Y56" s="1"/>
  <c r="Z56" s="1"/>
  <c r="W55"/>
  <c r="X55" s="1"/>
  <c r="U55"/>
  <c r="Y55" s="1"/>
  <c r="Z55" s="1"/>
  <c r="W53"/>
  <c r="U53"/>
  <c r="Y53" s="1"/>
  <c r="W52"/>
  <c r="U52"/>
  <c r="Y52" s="1"/>
  <c r="W51"/>
  <c r="U51"/>
  <c r="Y51" s="1"/>
  <c r="W50"/>
  <c r="U50"/>
  <c r="Y50" s="1"/>
  <c r="W49"/>
  <c r="U49"/>
  <c r="Y49" s="1"/>
  <c r="W48"/>
  <c r="U48"/>
  <c r="Y48" s="1"/>
  <c r="W39"/>
  <c r="X39" s="1"/>
  <c r="U39"/>
  <c r="Y39" s="1"/>
  <c r="Z39" s="1"/>
  <c r="W38"/>
  <c r="X38" s="1"/>
  <c r="U38"/>
  <c r="Y38" s="1"/>
  <c r="Z38" s="1"/>
  <c r="W37"/>
  <c r="X37" s="1"/>
  <c r="U37"/>
  <c r="Y37" s="1"/>
  <c r="Z37" s="1"/>
  <c r="W36"/>
  <c r="X36" s="1"/>
  <c r="U36"/>
  <c r="Y36" s="1"/>
  <c r="Z36" s="1"/>
  <c r="W35"/>
  <c r="X35" s="1"/>
  <c r="U35"/>
  <c r="Y35" s="1"/>
  <c r="Z35" s="1"/>
  <c r="W34"/>
  <c r="X34" s="1"/>
  <c r="U34"/>
  <c r="Y34" s="1"/>
  <c r="Z34" s="1"/>
  <c r="W32"/>
  <c r="X32" s="1"/>
  <c r="U32"/>
  <c r="Y32" s="1"/>
  <c r="Z32" s="1"/>
  <c r="W31"/>
  <c r="X31" s="1"/>
  <c r="U31"/>
  <c r="Y31" s="1"/>
  <c r="Z31" s="1"/>
  <c r="W30"/>
  <c r="X30" s="1"/>
  <c r="U30"/>
  <c r="Y30" s="1"/>
  <c r="Z30" s="1"/>
  <c r="W29"/>
  <c r="X29" s="1"/>
  <c r="U29"/>
  <c r="Y29" s="1"/>
  <c r="Z29" s="1"/>
  <c r="W28"/>
  <c r="X28" s="1"/>
  <c r="U28"/>
  <c r="Y28" s="1"/>
  <c r="Z28" s="1"/>
  <c r="W27"/>
  <c r="X27" s="1"/>
  <c r="U27"/>
  <c r="Y27" s="1"/>
  <c r="Z27" s="1"/>
  <c r="W25"/>
  <c r="X25" s="1"/>
  <c r="U25"/>
  <c r="Y25" s="1"/>
  <c r="Z25" s="1"/>
  <c r="W24"/>
  <c r="X24" s="1"/>
  <c r="U24"/>
  <c r="Y24" s="1"/>
  <c r="Z24" s="1"/>
  <c r="W23"/>
  <c r="X23" s="1"/>
  <c r="U23"/>
  <c r="Y23" s="1"/>
  <c r="Z23" s="1"/>
  <c r="W22"/>
  <c r="X22" s="1"/>
  <c r="U22"/>
  <c r="Y22" s="1"/>
  <c r="Z22" s="1"/>
  <c r="W21"/>
  <c r="X21" s="1"/>
  <c r="U21"/>
  <c r="Y21" s="1"/>
  <c r="Z21" s="1"/>
  <c r="W20"/>
  <c r="X20" s="1"/>
  <c r="U20"/>
  <c r="Y20" s="1"/>
  <c r="Z20" s="1"/>
  <c r="W18"/>
  <c r="X18" s="1"/>
  <c r="U18"/>
  <c r="Y18" s="1"/>
  <c r="Z18" s="1"/>
  <c r="W17"/>
  <c r="X17" s="1"/>
  <c r="U17"/>
  <c r="Y17" s="1"/>
  <c r="Z17" s="1"/>
  <c r="W16"/>
  <c r="X16" s="1"/>
  <c r="U16"/>
  <c r="Y16" s="1"/>
  <c r="Z16" s="1"/>
  <c r="W15"/>
  <c r="X15" s="1"/>
  <c r="U15"/>
  <c r="Y15" s="1"/>
  <c r="Z15" s="1"/>
  <c r="W14"/>
  <c r="X14" s="1"/>
  <c r="U14"/>
  <c r="Y14" s="1"/>
  <c r="Z14" s="1"/>
  <c r="W13"/>
  <c r="X13" s="1"/>
  <c r="U13"/>
  <c r="Y13" s="1"/>
  <c r="Z13" s="1"/>
  <c r="Z11"/>
  <c r="Z10"/>
  <c r="Z9"/>
  <c r="Z8"/>
  <c r="Z7"/>
  <c r="Z6"/>
  <c r="X11"/>
  <c r="X10"/>
  <c r="X9"/>
  <c r="X8"/>
  <c r="X7"/>
  <c r="X6"/>
  <c r="V11"/>
  <c r="V7"/>
  <c r="V8"/>
  <c r="V9"/>
  <c r="V10"/>
  <c r="V6"/>
  <c r="Q60"/>
  <c r="R60" s="1"/>
  <c r="O60"/>
  <c r="S59"/>
  <c r="T59" s="1"/>
  <c r="R59"/>
  <c r="P59"/>
  <c r="S58"/>
  <c r="T58" s="1"/>
  <c r="R58"/>
  <c r="P58"/>
  <c r="S57"/>
  <c r="T57" s="1"/>
  <c r="R57"/>
  <c r="P57"/>
  <c r="S56"/>
  <c r="T56" s="1"/>
  <c r="R56"/>
  <c r="P56"/>
  <c r="S55"/>
  <c r="T55" s="1"/>
  <c r="R55"/>
  <c r="P55"/>
  <c r="Q53"/>
  <c r="R53" s="1"/>
  <c r="O53"/>
  <c r="S52"/>
  <c r="T52" s="1"/>
  <c r="R52"/>
  <c r="P52"/>
  <c r="S51"/>
  <c r="T51" s="1"/>
  <c r="R51"/>
  <c r="P51"/>
  <c r="S50"/>
  <c r="T50" s="1"/>
  <c r="R50"/>
  <c r="P50"/>
  <c r="S49"/>
  <c r="T49" s="1"/>
  <c r="R49"/>
  <c r="P49"/>
  <c r="S48"/>
  <c r="T48" s="1"/>
  <c r="R48"/>
  <c r="P48"/>
  <c r="Q46"/>
  <c r="R46" s="1"/>
  <c r="O46"/>
  <c r="S45"/>
  <c r="T45" s="1"/>
  <c r="R45"/>
  <c r="S44"/>
  <c r="T44" s="1"/>
  <c r="R44"/>
  <c r="P44"/>
  <c r="S43"/>
  <c r="T43" s="1"/>
  <c r="R43"/>
  <c r="P43"/>
  <c r="S42"/>
  <c r="T42" s="1"/>
  <c r="R42"/>
  <c r="P42"/>
  <c r="S41"/>
  <c r="T41" s="1"/>
  <c r="R41"/>
  <c r="P41"/>
  <c r="Q39"/>
  <c r="R39" s="1"/>
  <c r="O39"/>
  <c r="S38"/>
  <c r="T38" s="1"/>
  <c r="R38"/>
  <c r="P38"/>
  <c r="S37"/>
  <c r="T37" s="1"/>
  <c r="R37"/>
  <c r="P37"/>
  <c r="S36"/>
  <c r="T36" s="1"/>
  <c r="R36"/>
  <c r="P36"/>
  <c r="S35"/>
  <c r="T35" s="1"/>
  <c r="R35"/>
  <c r="P35"/>
  <c r="S34"/>
  <c r="T34" s="1"/>
  <c r="R34"/>
  <c r="P34"/>
  <c r="Q32"/>
  <c r="R32" s="1"/>
  <c r="O32"/>
  <c r="S31"/>
  <c r="T31" s="1"/>
  <c r="R31"/>
  <c r="P31"/>
  <c r="S30"/>
  <c r="T30" s="1"/>
  <c r="R30"/>
  <c r="P30"/>
  <c r="S29"/>
  <c r="T29" s="1"/>
  <c r="R29"/>
  <c r="P29"/>
  <c r="S28"/>
  <c r="T28" s="1"/>
  <c r="R28"/>
  <c r="P28"/>
  <c r="S27"/>
  <c r="T27" s="1"/>
  <c r="R27"/>
  <c r="P27"/>
  <c r="Q25"/>
  <c r="R25" s="1"/>
  <c r="O25"/>
  <c r="S24"/>
  <c r="T24" s="1"/>
  <c r="R24"/>
  <c r="P24"/>
  <c r="S23"/>
  <c r="T23" s="1"/>
  <c r="R23"/>
  <c r="P23"/>
  <c r="S22"/>
  <c r="T22" s="1"/>
  <c r="R22"/>
  <c r="P22"/>
  <c r="S21"/>
  <c r="T21" s="1"/>
  <c r="R21"/>
  <c r="P21"/>
  <c r="S20"/>
  <c r="T20" s="1"/>
  <c r="R20"/>
  <c r="P20"/>
  <c r="Q18"/>
  <c r="R18" s="1"/>
  <c r="O18"/>
  <c r="S17"/>
  <c r="T17" s="1"/>
  <c r="R17"/>
  <c r="P17"/>
  <c r="S16"/>
  <c r="T16" s="1"/>
  <c r="R16"/>
  <c r="P16"/>
  <c r="S15"/>
  <c r="T15" s="1"/>
  <c r="R15"/>
  <c r="P15"/>
  <c r="S14"/>
  <c r="T14" s="1"/>
  <c r="R14"/>
  <c r="P14"/>
  <c r="S13"/>
  <c r="T13" s="1"/>
  <c r="R13"/>
  <c r="P13"/>
  <c r="Q11"/>
  <c r="R11" s="1"/>
  <c r="O11"/>
  <c r="S10"/>
  <c r="T10" s="1"/>
  <c r="R10"/>
  <c r="P10"/>
  <c r="S9"/>
  <c r="T9" s="1"/>
  <c r="R9"/>
  <c r="P9"/>
  <c r="S8"/>
  <c r="T8" s="1"/>
  <c r="R8"/>
  <c r="P8"/>
  <c r="S7"/>
  <c r="T7" s="1"/>
  <c r="R7"/>
  <c r="P7"/>
  <c r="S6"/>
  <c r="T6" s="1"/>
  <c r="R6"/>
  <c r="P6"/>
  <c r="K53"/>
  <c r="L53" s="1"/>
  <c r="I53"/>
  <c r="M53" s="1"/>
  <c r="N53" s="1"/>
  <c r="M52"/>
  <c r="N52" s="1"/>
  <c r="L52"/>
  <c r="J52"/>
  <c r="M51"/>
  <c r="N51" s="1"/>
  <c r="L51"/>
  <c r="J51"/>
  <c r="M50"/>
  <c r="N50" s="1"/>
  <c r="L50"/>
  <c r="J50"/>
  <c r="M49"/>
  <c r="N49" s="1"/>
  <c r="L49"/>
  <c r="J49"/>
  <c r="M48"/>
  <c r="N48" s="1"/>
  <c r="L48"/>
  <c r="J48"/>
  <c r="K60"/>
  <c r="L60" s="1"/>
  <c r="I60"/>
  <c r="M60" s="1"/>
  <c r="N60" s="1"/>
  <c r="M59"/>
  <c r="N59" s="1"/>
  <c r="L59"/>
  <c r="J59"/>
  <c r="M58"/>
  <c r="N58" s="1"/>
  <c r="L58"/>
  <c r="J58"/>
  <c r="M57"/>
  <c r="N57" s="1"/>
  <c r="L57"/>
  <c r="J57"/>
  <c r="M56"/>
  <c r="N56" s="1"/>
  <c r="L56"/>
  <c r="J56"/>
  <c r="M55"/>
  <c r="N55" s="1"/>
  <c r="L55"/>
  <c r="J55"/>
  <c r="K46"/>
  <c r="L46" s="1"/>
  <c r="I46"/>
  <c r="M45"/>
  <c r="N45" s="1"/>
  <c r="M44"/>
  <c r="N44" s="1"/>
  <c r="L44"/>
  <c r="J44"/>
  <c r="M43"/>
  <c r="N43" s="1"/>
  <c r="L43"/>
  <c r="J43"/>
  <c r="M42"/>
  <c r="N42" s="1"/>
  <c r="L42"/>
  <c r="J42"/>
  <c r="M41"/>
  <c r="N41" s="1"/>
  <c r="L41"/>
  <c r="J41"/>
  <c r="K39"/>
  <c r="L39" s="1"/>
  <c r="I39"/>
  <c r="M38"/>
  <c r="N38" s="1"/>
  <c r="L38"/>
  <c r="J38"/>
  <c r="M37"/>
  <c r="N37" s="1"/>
  <c r="L37"/>
  <c r="J37"/>
  <c r="M36"/>
  <c r="N36" s="1"/>
  <c r="L36"/>
  <c r="J36"/>
  <c r="M35"/>
  <c r="N35" s="1"/>
  <c r="L35"/>
  <c r="J35"/>
  <c r="M34"/>
  <c r="N34" s="1"/>
  <c r="L34"/>
  <c r="J34"/>
  <c r="K32"/>
  <c r="L32" s="1"/>
  <c r="I32"/>
  <c r="M31"/>
  <c r="N31" s="1"/>
  <c r="L31"/>
  <c r="J31"/>
  <c r="M30"/>
  <c r="N30" s="1"/>
  <c r="L30"/>
  <c r="J30"/>
  <c r="M29"/>
  <c r="N29" s="1"/>
  <c r="L29"/>
  <c r="J29"/>
  <c r="M28"/>
  <c r="N28" s="1"/>
  <c r="L28"/>
  <c r="J28"/>
  <c r="M27"/>
  <c r="N27" s="1"/>
  <c r="L27"/>
  <c r="J27"/>
  <c r="K25"/>
  <c r="L25" s="1"/>
  <c r="I25"/>
  <c r="M24"/>
  <c r="L24"/>
  <c r="J24"/>
  <c r="M23"/>
  <c r="L23"/>
  <c r="J23"/>
  <c r="M22"/>
  <c r="L22"/>
  <c r="J22"/>
  <c r="M21"/>
  <c r="L21"/>
  <c r="J21"/>
  <c r="M20"/>
  <c r="L20"/>
  <c r="J20"/>
  <c r="K18"/>
  <c r="L45" s="1"/>
  <c r="I18"/>
  <c r="M17"/>
  <c r="N17" s="1"/>
  <c r="L17"/>
  <c r="J17"/>
  <c r="M16"/>
  <c r="N16" s="1"/>
  <c r="L16"/>
  <c r="J16"/>
  <c r="M15"/>
  <c r="N15" s="1"/>
  <c r="L15"/>
  <c r="J15"/>
  <c r="M14"/>
  <c r="N14" s="1"/>
  <c r="L14"/>
  <c r="J14"/>
  <c r="M13"/>
  <c r="N13" s="1"/>
  <c r="L13"/>
  <c r="J13"/>
  <c r="K11"/>
  <c r="L11" s="1"/>
  <c r="I11"/>
  <c r="M10"/>
  <c r="N10" s="1"/>
  <c r="L10"/>
  <c r="J10"/>
  <c r="M9"/>
  <c r="N9" s="1"/>
  <c r="L9"/>
  <c r="J9"/>
  <c r="M8"/>
  <c r="N8" s="1"/>
  <c r="L8"/>
  <c r="J8"/>
  <c r="M7"/>
  <c r="N7" s="1"/>
  <c r="L7"/>
  <c r="J7"/>
  <c r="M6"/>
  <c r="N6" s="1"/>
  <c r="L6"/>
  <c r="J6"/>
  <c r="H55"/>
  <c r="F59"/>
  <c r="F58"/>
  <c r="F57"/>
  <c r="F56"/>
  <c r="D59"/>
  <c r="D58"/>
  <c r="D57"/>
  <c r="D56"/>
  <c r="F55"/>
  <c r="D55"/>
  <c r="H48"/>
  <c r="F52"/>
  <c r="F51"/>
  <c r="F50"/>
  <c r="F49"/>
  <c r="F48"/>
  <c r="D52"/>
  <c r="D51"/>
  <c r="D50"/>
  <c r="D49"/>
  <c r="D48"/>
  <c r="H41"/>
  <c r="F44"/>
  <c r="F43"/>
  <c r="F42"/>
  <c r="F41"/>
  <c r="D45"/>
  <c r="D44"/>
  <c r="D43"/>
  <c r="D42"/>
  <c r="D41"/>
  <c r="D38"/>
  <c r="D37"/>
  <c r="D36"/>
  <c r="D35"/>
  <c r="D34"/>
  <c r="F38"/>
  <c r="F37"/>
  <c r="F36"/>
  <c r="F35"/>
  <c r="F34"/>
  <c r="H37"/>
  <c r="H34"/>
  <c r="C60"/>
  <c r="D60" s="1"/>
  <c r="D31"/>
  <c r="D30"/>
  <c r="D29"/>
  <c r="D28"/>
  <c r="D27"/>
  <c r="H27"/>
  <c r="H28"/>
  <c r="F31"/>
  <c r="F30"/>
  <c r="F29"/>
  <c r="F28"/>
  <c r="F27"/>
  <c r="F24"/>
  <c r="F23"/>
  <c r="F22"/>
  <c r="F21"/>
  <c r="F20"/>
  <c r="D24"/>
  <c r="D23"/>
  <c r="D22"/>
  <c r="D21"/>
  <c r="D20"/>
  <c r="E25"/>
  <c r="F25" s="1"/>
  <c r="C25"/>
  <c r="G24"/>
  <c r="H24" s="1"/>
  <c r="G23"/>
  <c r="H23" s="1"/>
  <c r="G22"/>
  <c r="H22" s="1"/>
  <c r="G21"/>
  <c r="H21" s="1"/>
  <c r="G20"/>
  <c r="H20" s="1"/>
  <c r="H15"/>
  <c r="H13"/>
  <c r="F17"/>
  <c r="F16"/>
  <c r="F15"/>
  <c r="F14"/>
  <c r="F13"/>
  <c r="D16"/>
  <c r="D15"/>
  <c r="D14"/>
  <c r="D17"/>
  <c r="D13"/>
  <c r="D6"/>
  <c r="F6"/>
  <c r="G6"/>
  <c r="H6" s="1"/>
  <c r="D7"/>
  <c r="F7"/>
  <c r="G7"/>
  <c r="H7" s="1"/>
  <c r="D8"/>
  <c r="F8"/>
  <c r="G8"/>
  <c r="H8" s="1"/>
  <c r="D9"/>
  <c r="F9"/>
  <c r="G9"/>
  <c r="H9"/>
  <c r="D10"/>
  <c r="F10"/>
  <c r="G10"/>
  <c r="H10"/>
  <c r="C11"/>
  <c r="D11" s="1"/>
  <c r="E11"/>
  <c r="F11" s="1"/>
  <c r="G11"/>
  <c r="H11" s="1"/>
  <c r="G13"/>
  <c r="G14"/>
  <c r="H14" s="1"/>
  <c r="G15"/>
  <c r="G16"/>
  <c r="H16" s="1"/>
  <c r="G17"/>
  <c r="H17" s="1"/>
  <c r="C18"/>
  <c r="D18" s="1"/>
  <c r="E18"/>
  <c r="F18" s="1"/>
  <c r="G27"/>
  <c r="G28"/>
  <c r="G29"/>
  <c r="H29" s="1"/>
  <c r="G30"/>
  <c r="H30" s="1"/>
  <c r="G31"/>
  <c r="H31" s="1"/>
  <c r="C32"/>
  <c r="D32" s="1"/>
  <c r="E32"/>
  <c r="F32" s="1"/>
  <c r="G34"/>
  <c r="E60"/>
  <c r="F60" s="1"/>
  <c r="G59"/>
  <c r="H59" s="1"/>
  <c r="G58"/>
  <c r="H58" s="1"/>
  <c r="G57"/>
  <c r="H57" s="1"/>
  <c r="G56"/>
  <c r="H56" s="1"/>
  <c r="G55"/>
  <c r="E53"/>
  <c r="F53" s="1"/>
  <c r="C53"/>
  <c r="G52"/>
  <c r="H52" s="1"/>
  <c r="G51"/>
  <c r="H51" s="1"/>
  <c r="G50"/>
  <c r="H50" s="1"/>
  <c r="G49"/>
  <c r="H49" s="1"/>
  <c r="G48"/>
  <c r="E46"/>
  <c r="F46" s="1"/>
  <c r="C46"/>
  <c r="G45"/>
  <c r="H45" s="1"/>
  <c r="G44"/>
  <c r="H44" s="1"/>
  <c r="G43"/>
  <c r="H43" s="1"/>
  <c r="G42"/>
  <c r="H42" s="1"/>
  <c r="G41"/>
  <c r="E39"/>
  <c r="F39" s="1"/>
  <c r="C39"/>
  <c r="G38"/>
  <c r="H38" s="1"/>
  <c r="G37"/>
  <c r="G36"/>
  <c r="H36" s="1"/>
  <c r="G35"/>
  <c r="H35" s="1"/>
  <c r="W43" i="1"/>
  <c r="N43"/>
  <c r="AI32"/>
  <c r="AG32"/>
  <c r="AI31"/>
  <c r="AG31"/>
  <c r="AI30"/>
  <c r="AG30"/>
  <c r="AI29"/>
  <c r="AG29"/>
  <c r="AI28"/>
  <c r="AG28"/>
  <c r="AI27"/>
  <c r="AG27"/>
  <c r="AI25"/>
  <c r="AJ25" s="1"/>
  <c r="AG25"/>
  <c r="AK25" s="1"/>
  <c r="AL25" s="1"/>
  <c r="AI24"/>
  <c r="AJ24" s="1"/>
  <c r="AG24"/>
  <c r="AK24" s="1"/>
  <c r="AL24" s="1"/>
  <c r="AI23"/>
  <c r="AJ23" s="1"/>
  <c r="AG23"/>
  <c r="AK23" s="1"/>
  <c r="AL23" s="1"/>
  <c r="AI22"/>
  <c r="AJ22" s="1"/>
  <c r="AG22"/>
  <c r="AK22" s="1"/>
  <c r="AL22" s="1"/>
  <c r="AI21"/>
  <c r="AJ21" s="1"/>
  <c r="AG21"/>
  <c r="AK21" s="1"/>
  <c r="AL21" s="1"/>
  <c r="AI20"/>
  <c r="AJ20" s="1"/>
  <c r="AG20"/>
  <c r="AK20" s="1"/>
  <c r="AL20" s="1"/>
  <c r="AI18"/>
  <c r="AJ18" s="1"/>
  <c r="AG18"/>
  <c r="AK18" s="1"/>
  <c r="AL18" s="1"/>
  <c r="AI17"/>
  <c r="AJ17" s="1"/>
  <c r="AG17"/>
  <c r="AK17" s="1"/>
  <c r="AL17" s="1"/>
  <c r="AI16"/>
  <c r="AJ16" s="1"/>
  <c r="AG16"/>
  <c r="AK16" s="1"/>
  <c r="AL16" s="1"/>
  <c r="AI15"/>
  <c r="AJ15" s="1"/>
  <c r="AG15"/>
  <c r="AK15" s="1"/>
  <c r="AL15" s="1"/>
  <c r="AI14"/>
  <c r="AJ14" s="1"/>
  <c r="AG14"/>
  <c r="AK14" s="1"/>
  <c r="AL14" s="1"/>
  <c r="AI13"/>
  <c r="AJ13" s="1"/>
  <c r="AG13"/>
  <c r="AK13" s="1"/>
  <c r="AL13" s="1"/>
  <c r="AC32"/>
  <c r="AA32"/>
  <c r="AE31"/>
  <c r="AE30"/>
  <c r="AE29"/>
  <c r="AE28"/>
  <c r="AE27"/>
  <c r="AC25"/>
  <c r="AD27" s="1"/>
  <c r="AA25"/>
  <c r="AB31" s="1"/>
  <c r="AE24"/>
  <c r="AE23"/>
  <c r="AE22"/>
  <c r="AE21"/>
  <c r="AE20"/>
  <c r="AC18"/>
  <c r="AD24" s="1"/>
  <c r="AA18"/>
  <c r="AB20" s="1"/>
  <c r="AE17"/>
  <c r="AE16"/>
  <c r="AE15"/>
  <c r="AE14"/>
  <c r="AE13"/>
  <c r="AC11"/>
  <c r="AD13" s="1"/>
  <c r="AA11"/>
  <c r="AB17" s="1"/>
  <c r="AE10"/>
  <c r="AF10" s="1"/>
  <c r="AD10"/>
  <c r="AB10"/>
  <c r="AE9"/>
  <c r="AF9" s="1"/>
  <c r="AD9"/>
  <c r="AB9"/>
  <c r="AE8"/>
  <c r="AF8" s="1"/>
  <c r="AD8"/>
  <c r="AB8"/>
  <c r="AE7"/>
  <c r="AF7" s="1"/>
  <c r="AD7"/>
  <c r="AB7"/>
  <c r="AE6"/>
  <c r="AF6" s="1"/>
  <c r="AD6"/>
  <c r="AB6"/>
  <c r="V11"/>
  <c r="V9"/>
  <c r="V10"/>
  <c r="V8"/>
  <c r="V7"/>
  <c r="V6"/>
  <c r="W32"/>
  <c r="U32"/>
  <c r="Y31"/>
  <c r="Y30"/>
  <c r="Y29"/>
  <c r="Y28"/>
  <c r="Y27"/>
  <c r="W25"/>
  <c r="X27" s="1"/>
  <c r="U25"/>
  <c r="V31" s="1"/>
  <c r="Y24"/>
  <c r="Y23"/>
  <c r="Y22"/>
  <c r="Y21"/>
  <c r="Y20"/>
  <c r="W18"/>
  <c r="X24" s="1"/>
  <c r="U18"/>
  <c r="V20" s="1"/>
  <c r="Y17"/>
  <c r="Y16"/>
  <c r="Y15"/>
  <c r="Y14"/>
  <c r="Y13"/>
  <c r="W11"/>
  <c r="X13" s="1"/>
  <c r="U11"/>
  <c r="V17" s="1"/>
  <c r="Y10"/>
  <c r="Z10" s="1"/>
  <c r="X10"/>
  <c r="Y9"/>
  <c r="Z9" s="1"/>
  <c r="X9"/>
  <c r="Y8"/>
  <c r="Z8" s="1"/>
  <c r="X8"/>
  <c r="Y7"/>
  <c r="Z7" s="1"/>
  <c r="X7"/>
  <c r="Y6"/>
  <c r="Z6" s="1"/>
  <c r="X6"/>
  <c r="AG7"/>
  <c r="AH7" s="1"/>
  <c r="AI7"/>
  <c r="AJ7" s="1"/>
  <c r="AG8"/>
  <c r="AH8" s="1"/>
  <c r="AI8"/>
  <c r="AJ8" s="1"/>
  <c r="AG9"/>
  <c r="AH9" s="1"/>
  <c r="AI9"/>
  <c r="AJ9" s="1"/>
  <c r="AG10"/>
  <c r="AH10" s="1"/>
  <c r="AI10"/>
  <c r="AJ10" s="1"/>
  <c r="AI11"/>
  <c r="AJ11" s="1"/>
  <c r="AI6"/>
  <c r="AJ6" s="1"/>
  <c r="AG6"/>
  <c r="AH6" s="1"/>
  <c r="P28"/>
  <c r="P27"/>
  <c r="R21"/>
  <c r="R20"/>
  <c r="R17"/>
  <c r="R16"/>
  <c r="R13"/>
  <c r="P7"/>
  <c r="L21"/>
  <c r="L20"/>
  <c r="J21"/>
  <c r="J22"/>
  <c r="J23"/>
  <c r="J24"/>
  <c r="N11"/>
  <c r="N13"/>
  <c r="N6"/>
  <c r="AC43"/>
  <c r="AD43" s="1"/>
  <c r="AA43"/>
  <c r="AE42"/>
  <c r="AF42" s="1"/>
  <c r="AD42"/>
  <c r="AB42"/>
  <c r="AE41"/>
  <c r="AF41" s="1"/>
  <c r="AD41"/>
  <c r="AB41"/>
  <c r="AE40"/>
  <c r="AF40" s="1"/>
  <c r="AD40"/>
  <c r="AB40"/>
  <c r="AE39"/>
  <c r="AF39" s="1"/>
  <c r="AE38"/>
  <c r="AF38" s="1"/>
  <c r="AD38"/>
  <c r="AB38"/>
  <c r="X43"/>
  <c r="U43"/>
  <c r="Y42"/>
  <c r="Z42" s="1"/>
  <c r="X42"/>
  <c r="V42"/>
  <c r="Y41"/>
  <c r="Z41" s="1"/>
  <c r="X41"/>
  <c r="V41"/>
  <c r="Y40"/>
  <c r="Z40" s="1"/>
  <c r="X40"/>
  <c r="V40"/>
  <c r="Y39"/>
  <c r="Z39" s="1"/>
  <c r="Y38"/>
  <c r="Z38" s="1"/>
  <c r="X38"/>
  <c r="V38"/>
  <c r="Q43"/>
  <c r="R43" s="1"/>
  <c r="O43"/>
  <c r="S42"/>
  <c r="T42" s="1"/>
  <c r="R42"/>
  <c r="P42"/>
  <c r="S41"/>
  <c r="T41" s="1"/>
  <c r="R41"/>
  <c r="P41"/>
  <c r="S40"/>
  <c r="T40" s="1"/>
  <c r="R40"/>
  <c r="P40"/>
  <c r="S39"/>
  <c r="T39" s="1"/>
  <c r="S38"/>
  <c r="T38" s="1"/>
  <c r="R38"/>
  <c r="P38"/>
  <c r="K43"/>
  <c r="L43" s="1"/>
  <c r="I43"/>
  <c r="M42"/>
  <c r="N42" s="1"/>
  <c r="L42"/>
  <c r="J42"/>
  <c r="M41"/>
  <c r="N41" s="1"/>
  <c r="L41"/>
  <c r="J41"/>
  <c r="M40"/>
  <c r="N40" s="1"/>
  <c r="L40"/>
  <c r="J40"/>
  <c r="M39"/>
  <c r="N39" s="1"/>
  <c r="M38"/>
  <c r="N38" s="1"/>
  <c r="L38"/>
  <c r="J38"/>
  <c r="E43"/>
  <c r="F43" s="1"/>
  <c r="C43"/>
  <c r="G42"/>
  <c r="H42" s="1"/>
  <c r="F42"/>
  <c r="D42"/>
  <c r="G41"/>
  <c r="H41" s="1"/>
  <c r="F41"/>
  <c r="D41"/>
  <c r="G40"/>
  <c r="H40" s="1"/>
  <c r="F40"/>
  <c r="D40"/>
  <c r="G39"/>
  <c r="H39" s="1"/>
  <c r="G38"/>
  <c r="H38" s="1"/>
  <c r="F38"/>
  <c r="D38"/>
  <c r="Q32"/>
  <c r="O32"/>
  <c r="S31"/>
  <c r="S30"/>
  <c r="S29"/>
  <c r="S28"/>
  <c r="S27"/>
  <c r="Q25"/>
  <c r="R27" s="1"/>
  <c r="O25"/>
  <c r="P31" s="1"/>
  <c r="S24"/>
  <c r="T24" s="1"/>
  <c r="R24"/>
  <c r="P24"/>
  <c r="S23"/>
  <c r="T23" s="1"/>
  <c r="R23"/>
  <c r="P23"/>
  <c r="S22"/>
  <c r="T22" s="1"/>
  <c r="R22"/>
  <c r="P22"/>
  <c r="S21"/>
  <c r="T21" s="1"/>
  <c r="S20"/>
  <c r="P20"/>
  <c r="Q18"/>
  <c r="R18" s="1"/>
  <c r="O18"/>
  <c r="P18" s="1"/>
  <c r="S17"/>
  <c r="P17"/>
  <c r="S16"/>
  <c r="P16"/>
  <c r="S15"/>
  <c r="R15"/>
  <c r="P15"/>
  <c r="S14"/>
  <c r="S13"/>
  <c r="P13"/>
  <c r="Q11"/>
  <c r="R11" s="1"/>
  <c r="O11"/>
  <c r="P11" s="1"/>
  <c r="S10"/>
  <c r="T10" s="1"/>
  <c r="R10"/>
  <c r="P10"/>
  <c r="S9"/>
  <c r="T9" s="1"/>
  <c r="R9"/>
  <c r="P9"/>
  <c r="S8"/>
  <c r="T8" s="1"/>
  <c r="R8"/>
  <c r="P8"/>
  <c r="S7"/>
  <c r="T7" s="1"/>
  <c r="S6"/>
  <c r="T6" s="1"/>
  <c r="R6"/>
  <c r="P6"/>
  <c r="K32"/>
  <c r="I32"/>
  <c r="M32" s="1"/>
  <c r="M31"/>
  <c r="M30"/>
  <c r="M29"/>
  <c r="M28"/>
  <c r="M27"/>
  <c r="K25"/>
  <c r="L27" s="1"/>
  <c r="I25"/>
  <c r="J31" s="1"/>
  <c r="M24"/>
  <c r="N24" s="1"/>
  <c r="L24"/>
  <c r="M23"/>
  <c r="N23" s="1"/>
  <c r="L23"/>
  <c r="M22"/>
  <c r="N22" s="1"/>
  <c r="L22"/>
  <c r="M21"/>
  <c r="N21" s="1"/>
  <c r="M20"/>
  <c r="J20"/>
  <c r="K18"/>
  <c r="L18" s="1"/>
  <c r="I18"/>
  <c r="J18" s="1"/>
  <c r="M17"/>
  <c r="L17"/>
  <c r="J17"/>
  <c r="M16"/>
  <c r="L16"/>
  <c r="J16"/>
  <c r="M15"/>
  <c r="N15" s="1"/>
  <c r="L15"/>
  <c r="J15"/>
  <c r="M14"/>
  <c r="M13"/>
  <c r="L13"/>
  <c r="J13"/>
  <c r="K11"/>
  <c r="L11" s="1"/>
  <c r="I11"/>
  <c r="J11" s="1"/>
  <c r="M10"/>
  <c r="N10" s="1"/>
  <c r="L10"/>
  <c r="J10"/>
  <c r="M9"/>
  <c r="N9" s="1"/>
  <c r="L9"/>
  <c r="J9"/>
  <c r="M8"/>
  <c r="N8" s="1"/>
  <c r="L8"/>
  <c r="J8"/>
  <c r="M7"/>
  <c r="N7" s="1"/>
  <c r="M6"/>
  <c r="L6"/>
  <c r="J6"/>
  <c r="F22"/>
  <c r="F24"/>
  <c r="D24"/>
  <c r="F23"/>
  <c r="D23"/>
  <c r="D22"/>
  <c r="H21"/>
  <c r="D20"/>
  <c r="H18"/>
  <c r="F18"/>
  <c r="D18"/>
  <c r="F15"/>
  <c r="D15"/>
  <c r="E18"/>
  <c r="C18"/>
  <c r="G17"/>
  <c r="H17" s="1"/>
  <c r="F17"/>
  <c r="D17"/>
  <c r="G16"/>
  <c r="H16" s="1"/>
  <c r="F16"/>
  <c r="D16"/>
  <c r="G15"/>
  <c r="H15" s="1"/>
  <c r="G14"/>
  <c r="H14" s="1"/>
  <c r="G13"/>
  <c r="H13" s="1"/>
  <c r="F13"/>
  <c r="D13"/>
  <c r="E25"/>
  <c r="F25" s="1"/>
  <c r="C25"/>
  <c r="D25" s="1"/>
  <c r="G24"/>
  <c r="H24" s="1"/>
  <c r="G23"/>
  <c r="H23" s="1"/>
  <c r="G22"/>
  <c r="H22" s="1"/>
  <c r="G21"/>
  <c r="G20"/>
  <c r="H20" s="1"/>
  <c r="F20"/>
  <c r="E32"/>
  <c r="F32" s="1"/>
  <c r="C32"/>
  <c r="G31"/>
  <c r="D31"/>
  <c r="G30"/>
  <c r="F30"/>
  <c r="D30"/>
  <c r="G29"/>
  <c r="D29"/>
  <c r="G28"/>
  <c r="G27"/>
  <c r="D27"/>
  <c r="E11"/>
  <c r="C11"/>
  <c r="D11" s="1"/>
  <c r="H10"/>
  <c r="F11"/>
  <c r="F10"/>
  <c r="F9"/>
  <c r="F8"/>
  <c r="D10"/>
  <c r="D9"/>
  <c r="D8"/>
  <c r="G7"/>
  <c r="H7" s="1"/>
  <c r="G8"/>
  <c r="H8" s="1"/>
  <c r="G9"/>
  <c r="H9" s="1"/>
  <c r="G10"/>
  <c r="H6"/>
  <c r="F6"/>
  <c r="D6"/>
  <c r="G6"/>
  <c r="Q34" i="7"/>
  <c r="H36"/>
  <c r="AD10" i="6"/>
  <c r="AC10"/>
  <c r="AA10"/>
  <c r="AE10" s="1"/>
  <c r="AF10" s="1"/>
  <c r="AF9"/>
  <c r="AE9"/>
  <c r="AD9"/>
  <c r="AB9"/>
  <c r="AF8"/>
  <c r="AE8"/>
  <c r="AD8"/>
  <c r="AB8"/>
  <c r="AF7"/>
  <c r="AE7"/>
  <c r="AD7"/>
  <c r="AB7"/>
  <c r="AF6"/>
  <c r="AE6"/>
  <c r="AD6"/>
  <c r="AB6"/>
  <c r="AF5"/>
  <c r="AE5"/>
  <c r="AD5"/>
  <c r="AB5"/>
  <c r="W10"/>
  <c r="X10" s="1"/>
  <c r="U10"/>
  <c r="Y10" s="1"/>
  <c r="Z10" s="1"/>
  <c r="Y9"/>
  <c r="Z9" s="1"/>
  <c r="X9"/>
  <c r="V9"/>
  <c r="Y8"/>
  <c r="Z8" s="1"/>
  <c r="X8"/>
  <c r="V8"/>
  <c r="Y7"/>
  <c r="Z7" s="1"/>
  <c r="X7"/>
  <c r="V7"/>
  <c r="Y6"/>
  <c r="Z6" s="1"/>
  <c r="X6"/>
  <c r="V6"/>
  <c r="Y5"/>
  <c r="Z5" s="1"/>
  <c r="X5"/>
  <c r="V5"/>
  <c r="R10"/>
  <c r="Q10"/>
  <c r="O10"/>
  <c r="S10" s="1"/>
  <c r="T10" s="1"/>
  <c r="T9"/>
  <c r="S9"/>
  <c r="R9"/>
  <c r="P9"/>
  <c r="T8"/>
  <c r="S8"/>
  <c r="R8"/>
  <c r="P8"/>
  <c r="T7"/>
  <c r="S7"/>
  <c r="R7"/>
  <c r="P7"/>
  <c r="T6"/>
  <c r="S6"/>
  <c r="R6"/>
  <c r="P6"/>
  <c r="T5"/>
  <c r="S5"/>
  <c r="R5"/>
  <c r="P5"/>
  <c r="Y5" i="5"/>
  <c r="Z5" s="1"/>
  <c r="Y6"/>
  <c r="Z6" s="1"/>
  <c r="Y7"/>
  <c r="Z7" s="1"/>
  <c r="Y8"/>
  <c r="Z8" s="1"/>
  <c r="Y9"/>
  <c r="Z9" s="1"/>
  <c r="Y10"/>
  <c r="Z10" s="1"/>
  <c r="Y11"/>
  <c r="Z11" s="1"/>
  <c r="Y12"/>
  <c r="Z12" s="1"/>
  <c r="Y13"/>
  <c r="Z13" s="1"/>
  <c r="Y14"/>
  <c r="Z14" s="1"/>
  <c r="Y15"/>
  <c r="Z15" s="1"/>
  <c r="Y16"/>
  <c r="Z16" s="1"/>
  <c r="Y17"/>
  <c r="Z17" s="1"/>
  <c r="Y18"/>
  <c r="Z18" s="1"/>
  <c r="Y19"/>
  <c r="Z19" s="1"/>
  <c r="Y20"/>
  <c r="Z20" s="1"/>
  <c r="Y21"/>
  <c r="Z21" s="1"/>
  <c r="Y22"/>
  <c r="Z22" s="1"/>
  <c r="Y23"/>
  <c r="Z23" s="1"/>
  <c r="Y24"/>
  <c r="Z24" s="1"/>
  <c r="Y25"/>
  <c r="Z25" s="1"/>
  <c r="Y26"/>
  <c r="Z26" s="1"/>
  <c r="Y27"/>
  <c r="Z27" s="1"/>
  <c r="Y28"/>
  <c r="Z28" s="1"/>
  <c r="Y29"/>
  <c r="Z29" s="1"/>
  <c r="Y30"/>
  <c r="Z30" s="1"/>
  <c r="Y31"/>
  <c r="Z31" s="1"/>
  <c r="Y32"/>
  <c r="Z32" s="1"/>
  <c r="Y33"/>
  <c r="Z33" s="1"/>
  <c r="Y34"/>
  <c r="Z34" s="1"/>
  <c r="Y35"/>
  <c r="Z35" s="1"/>
  <c r="Y4"/>
  <c r="Z4" s="1"/>
  <c r="H4" i="7"/>
  <c r="H5"/>
  <c r="H6"/>
  <c r="H7"/>
  <c r="I7" s="1"/>
  <c r="H8"/>
  <c r="H9"/>
  <c r="H10"/>
  <c r="H11"/>
  <c r="I11" s="1"/>
  <c r="H12"/>
  <c r="H13"/>
  <c r="H14"/>
  <c r="H15"/>
  <c r="I15" s="1"/>
  <c r="H16"/>
  <c r="H17"/>
  <c r="H18"/>
  <c r="H19"/>
  <c r="I19" s="1"/>
  <c r="H20"/>
  <c r="H21"/>
  <c r="H22"/>
  <c r="H23"/>
  <c r="I23" s="1"/>
  <c r="H24"/>
  <c r="H25"/>
  <c r="H26"/>
  <c r="H27"/>
  <c r="I27" s="1"/>
  <c r="H28"/>
  <c r="H29"/>
  <c r="H30"/>
  <c r="H31"/>
  <c r="I31" s="1"/>
  <c r="H32"/>
  <c r="H33"/>
  <c r="H34"/>
  <c r="H35"/>
  <c r="I35" s="1"/>
  <c r="H3"/>
  <c r="P8"/>
  <c r="I4"/>
  <c r="I5"/>
  <c r="I6"/>
  <c r="I8"/>
  <c r="I9"/>
  <c r="I10"/>
  <c r="I12"/>
  <c r="I13"/>
  <c r="I14"/>
  <c r="I16"/>
  <c r="I17"/>
  <c r="I18"/>
  <c r="I20"/>
  <c r="I21"/>
  <c r="I22"/>
  <c r="I24"/>
  <c r="I25"/>
  <c r="I26"/>
  <c r="I28"/>
  <c r="I29"/>
  <c r="I30"/>
  <c r="I32"/>
  <c r="I33"/>
  <c r="I34"/>
  <c r="I3"/>
  <c r="Q20" i="6"/>
  <c r="R20" s="1"/>
  <c r="P20"/>
  <c r="O20"/>
  <c r="S20" s="1"/>
  <c r="T20" s="1"/>
  <c r="K20"/>
  <c r="L20" s="1"/>
  <c r="I20"/>
  <c r="U20" s="1"/>
  <c r="E20"/>
  <c r="D20"/>
  <c r="C20"/>
  <c r="W19"/>
  <c r="X19" s="1"/>
  <c r="U19"/>
  <c r="T19"/>
  <c r="S19"/>
  <c r="R19"/>
  <c r="P19"/>
  <c r="M19"/>
  <c r="N19" s="1"/>
  <c r="L19"/>
  <c r="J19"/>
  <c r="G19"/>
  <c r="H19" s="1"/>
  <c r="F19"/>
  <c r="D19"/>
  <c r="W18"/>
  <c r="X18" s="1"/>
  <c r="V18"/>
  <c r="Z18" s="1"/>
  <c r="U18"/>
  <c r="Y18" s="1"/>
  <c r="S18"/>
  <c r="T18" s="1"/>
  <c r="R18"/>
  <c r="P18"/>
  <c r="M18"/>
  <c r="N18" s="1"/>
  <c r="L18"/>
  <c r="J18"/>
  <c r="G18"/>
  <c r="H18" s="1"/>
  <c r="F18"/>
  <c r="D18"/>
  <c r="W17"/>
  <c r="X17" s="1"/>
  <c r="U17"/>
  <c r="T17"/>
  <c r="S17"/>
  <c r="R17"/>
  <c r="P17"/>
  <c r="N17"/>
  <c r="M17"/>
  <c r="L17"/>
  <c r="J17"/>
  <c r="H17"/>
  <c r="G17"/>
  <c r="F17"/>
  <c r="D17"/>
  <c r="W16"/>
  <c r="X16" s="1"/>
  <c r="U16"/>
  <c r="S16"/>
  <c r="T16" s="1"/>
  <c r="R16"/>
  <c r="P16"/>
  <c r="M16"/>
  <c r="N16" s="1"/>
  <c r="L16"/>
  <c r="J16"/>
  <c r="G16"/>
  <c r="H16" s="1"/>
  <c r="F16"/>
  <c r="W15"/>
  <c r="X15" s="1"/>
  <c r="V15"/>
  <c r="Z15" s="1"/>
  <c r="U15"/>
  <c r="T15"/>
  <c r="S15"/>
  <c r="R15"/>
  <c r="P15"/>
  <c r="M15"/>
  <c r="N15" s="1"/>
  <c r="L15"/>
  <c r="J15"/>
  <c r="H15"/>
  <c r="G15"/>
  <c r="F15"/>
  <c r="K10"/>
  <c r="L10" s="1"/>
  <c r="I10"/>
  <c r="E10"/>
  <c r="C10"/>
  <c r="AI9"/>
  <c r="AJ9" s="1"/>
  <c r="AG9"/>
  <c r="M9"/>
  <c r="N9" s="1"/>
  <c r="L9"/>
  <c r="J9"/>
  <c r="G9"/>
  <c r="H9" s="1"/>
  <c r="F9"/>
  <c r="D9"/>
  <c r="AI8"/>
  <c r="AJ8" s="1"/>
  <c r="AG8"/>
  <c r="AH8" s="1"/>
  <c r="AL8" s="1"/>
  <c r="M8"/>
  <c r="N8" s="1"/>
  <c r="L8"/>
  <c r="J8"/>
  <c r="G8"/>
  <c r="H8" s="1"/>
  <c r="F8"/>
  <c r="D8"/>
  <c r="AI7"/>
  <c r="AJ7" s="1"/>
  <c r="AG7"/>
  <c r="N7"/>
  <c r="M7"/>
  <c r="L7"/>
  <c r="J7"/>
  <c r="G7"/>
  <c r="H7" s="1"/>
  <c r="F7"/>
  <c r="D7"/>
  <c r="AI6"/>
  <c r="AJ6" s="1"/>
  <c r="AG6"/>
  <c r="AH6" s="1"/>
  <c r="AL6" s="1"/>
  <c r="M6"/>
  <c r="N6" s="1"/>
  <c r="L6"/>
  <c r="J6"/>
  <c r="G6"/>
  <c r="H6" s="1"/>
  <c r="F6"/>
  <c r="D6"/>
  <c r="AI5"/>
  <c r="AJ5" s="1"/>
  <c r="AG5"/>
  <c r="N5"/>
  <c r="M5"/>
  <c r="L5"/>
  <c r="J5"/>
  <c r="G5"/>
  <c r="H5" s="1"/>
  <c r="F5"/>
  <c r="D5"/>
  <c r="AI42" i="1"/>
  <c r="AJ42" s="1"/>
  <c r="AG42"/>
  <c r="AI41"/>
  <c r="AJ41" s="1"/>
  <c r="AG41"/>
  <c r="AI40"/>
  <c r="AJ40" s="1"/>
  <c r="AG40"/>
  <c r="AI39"/>
  <c r="AJ39" s="1"/>
  <c r="AG39"/>
  <c r="AI38"/>
  <c r="AJ38" s="1"/>
  <c r="AG38"/>
  <c r="W7" i="2"/>
  <c r="W8"/>
  <c r="W9"/>
  <c r="W10"/>
  <c r="W6"/>
  <c r="U7"/>
  <c r="U8"/>
  <c r="U9"/>
  <c r="U10"/>
  <c r="U6"/>
  <c r="V55" l="1"/>
  <c r="V56"/>
  <c r="V57"/>
  <c r="V58"/>
  <c r="V59"/>
  <c r="V60"/>
  <c r="V34"/>
  <c r="V35"/>
  <c r="V36"/>
  <c r="V37"/>
  <c r="V38"/>
  <c r="V39"/>
  <c r="V27"/>
  <c r="V28"/>
  <c r="V29"/>
  <c r="V30"/>
  <c r="V31"/>
  <c r="V32"/>
  <c r="V20"/>
  <c r="V21"/>
  <c r="V22"/>
  <c r="V23"/>
  <c r="V24"/>
  <c r="V25"/>
  <c r="V13"/>
  <c r="V14"/>
  <c r="V15"/>
  <c r="V16"/>
  <c r="V17"/>
  <c r="V18"/>
  <c r="S60"/>
  <c r="T60" s="1"/>
  <c r="P60"/>
  <c r="S53"/>
  <c r="T53" s="1"/>
  <c r="P53"/>
  <c r="S46"/>
  <c r="T46" s="1"/>
  <c r="P46"/>
  <c r="S39"/>
  <c r="T39" s="1"/>
  <c r="P39"/>
  <c r="S32"/>
  <c r="T32" s="1"/>
  <c r="P32"/>
  <c r="S25"/>
  <c r="T25" s="1"/>
  <c r="P25"/>
  <c r="S18"/>
  <c r="T18" s="1"/>
  <c r="P18"/>
  <c r="S11"/>
  <c r="T11" s="1"/>
  <c r="P11"/>
  <c r="J53"/>
  <c r="J60"/>
  <c r="M46"/>
  <c r="N46" s="1"/>
  <c r="M39"/>
  <c r="N39" s="1"/>
  <c r="M32"/>
  <c r="N32" s="1"/>
  <c r="M25"/>
  <c r="M18"/>
  <c r="N18" s="1"/>
  <c r="M11"/>
  <c r="N11" s="1"/>
  <c r="G60"/>
  <c r="G53"/>
  <c r="H53" s="1"/>
  <c r="D53"/>
  <c r="G46"/>
  <c r="H46" s="1"/>
  <c r="D46"/>
  <c r="G39"/>
  <c r="H39" s="1"/>
  <c r="D39"/>
  <c r="G32"/>
  <c r="H32" s="1"/>
  <c r="G25"/>
  <c r="H25" s="1"/>
  <c r="G18"/>
  <c r="H18" s="1"/>
  <c r="F45"/>
  <c r="N20"/>
  <c r="N24"/>
  <c r="N21"/>
  <c r="N23"/>
  <c r="N25"/>
  <c r="J11"/>
  <c r="J18"/>
  <c r="L18"/>
  <c r="J25"/>
  <c r="J32"/>
  <c r="J39"/>
  <c r="J46"/>
  <c r="D25"/>
  <c r="AE43" i="1"/>
  <c r="AF43" s="1"/>
  <c r="Y43"/>
  <c r="Z43" s="1"/>
  <c r="S43"/>
  <c r="T43" s="1"/>
  <c r="M43"/>
  <c r="G43"/>
  <c r="H43" s="1"/>
  <c r="AH27"/>
  <c r="AH28"/>
  <c r="AH29"/>
  <c r="AH30"/>
  <c r="AH31"/>
  <c r="AH32"/>
  <c r="AH20"/>
  <c r="AH21"/>
  <c r="AH22"/>
  <c r="AH23"/>
  <c r="AH24"/>
  <c r="AH25"/>
  <c r="AH13"/>
  <c r="AH14"/>
  <c r="AH15"/>
  <c r="AH16"/>
  <c r="AH17"/>
  <c r="AH18"/>
  <c r="AE32"/>
  <c r="AD32"/>
  <c r="AK7"/>
  <c r="AL7" s="1"/>
  <c r="AE11"/>
  <c r="AF11" s="1"/>
  <c r="AB13"/>
  <c r="AD14"/>
  <c r="AD15"/>
  <c r="AD16"/>
  <c r="AD17"/>
  <c r="AB18"/>
  <c r="AD18"/>
  <c r="AD20"/>
  <c r="AB22"/>
  <c r="AB23"/>
  <c r="AB24"/>
  <c r="AE25"/>
  <c r="AF31" s="1"/>
  <c r="AB27"/>
  <c r="AD28"/>
  <c r="AD29"/>
  <c r="AD30"/>
  <c r="AD31"/>
  <c r="AB32"/>
  <c r="AB11"/>
  <c r="AD11"/>
  <c r="AB15"/>
  <c r="AB16"/>
  <c r="AE18"/>
  <c r="AF18" s="1"/>
  <c r="AD21"/>
  <c r="AD22"/>
  <c r="AD23"/>
  <c r="AB25"/>
  <c r="AD25"/>
  <c r="AB29"/>
  <c r="AB30"/>
  <c r="Y32"/>
  <c r="X32"/>
  <c r="AK10"/>
  <c r="AL10" s="1"/>
  <c r="AK9"/>
  <c r="AL9" s="1"/>
  <c r="AK8"/>
  <c r="AL8" s="1"/>
  <c r="AK6"/>
  <c r="AL6" s="1"/>
  <c r="Y11"/>
  <c r="Z11" s="1"/>
  <c r="V13"/>
  <c r="X14"/>
  <c r="X15"/>
  <c r="X16"/>
  <c r="X17"/>
  <c r="V18"/>
  <c r="X18"/>
  <c r="X20"/>
  <c r="V22"/>
  <c r="V23"/>
  <c r="V24"/>
  <c r="Y25"/>
  <c r="Z29" s="1"/>
  <c r="V27"/>
  <c r="X28"/>
  <c r="X29"/>
  <c r="X30"/>
  <c r="X31"/>
  <c r="V32"/>
  <c r="X11"/>
  <c r="V15"/>
  <c r="V16"/>
  <c r="Y18"/>
  <c r="Z18" s="1"/>
  <c r="X21"/>
  <c r="X22"/>
  <c r="X23"/>
  <c r="V25"/>
  <c r="X25"/>
  <c r="V29"/>
  <c r="V30"/>
  <c r="AG11"/>
  <c r="S32"/>
  <c r="R32"/>
  <c r="T20"/>
  <c r="T13"/>
  <c r="T15"/>
  <c r="T17"/>
  <c r="T14"/>
  <c r="T16"/>
  <c r="J25"/>
  <c r="L32"/>
  <c r="N20"/>
  <c r="AB43"/>
  <c r="V43"/>
  <c r="P43"/>
  <c r="J43"/>
  <c r="D43"/>
  <c r="N17"/>
  <c r="N14"/>
  <c r="N16"/>
  <c r="S11"/>
  <c r="T11" s="1"/>
  <c r="S18"/>
  <c r="T18" s="1"/>
  <c r="S25"/>
  <c r="T25" s="1"/>
  <c r="P29"/>
  <c r="R30"/>
  <c r="R31"/>
  <c r="P32"/>
  <c r="P25"/>
  <c r="R25"/>
  <c r="P30"/>
  <c r="M11"/>
  <c r="M18"/>
  <c r="N18" s="1"/>
  <c r="M25"/>
  <c r="J27"/>
  <c r="J29"/>
  <c r="L30"/>
  <c r="L31"/>
  <c r="J32"/>
  <c r="L25"/>
  <c r="J30"/>
  <c r="G32"/>
  <c r="F27"/>
  <c r="F31"/>
  <c r="G25"/>
  <c r="H25" s="1"/>
  <c r="G18"/>
  <c r="H27"/>
  <c r="H29"/>
  <c r="H31"/>
  <c r="H28"/>
  <c r="H30"/>
  <c r="H32"/>
  <c r="D32"/>
  <c r="G11"/>
  <c r="H11" s="1"/>
  <c r="Y19" i="6"/>
  <c r="Y16"/>
  <c r="W20"/>
  <c r="X20" s="1"/>
  <c r="Y15"/>
  <c r="Y17"/>
  <c r="G20"/>
  <c r="H20" s="1"/>
  <c r="V16"/>
  <c r="Z16" s="1"/>
  <c r="AB10"/>
  <c r="V10"/>
  <c r="P10"/>
  <c r="AK7"/>
  <c r="AK5"/>
  <c r="AK9"/>
  <c r="AI10"/>
  <c r="AJ10" s="1"/>
  <c r="AK8"/>
  <c r="AK6"/>
  <c r="G10"/>
  <c r="H10" s="1"/>
  <c r="D10"/>
  <c r="AG10"/>
  <c r="V20"/>
  <c r="Z20" s="1"/>
  <c r="V17"/>
  <c r="Z17" s="1"/>
  <c r="V19"/>
  <c r="Z19" s="1"/>
  <c r="F20"/>
  <c r="J20"/>
  <c r="M20"/>
  <c r="N20" s="1"/>
  <c r="AH5"/>
  <c r="AL5" s="1"/>
  <c r="AH7"/>
  <c r="AL7" s="1"/>
  <c r="AH9"/>
  <c r="AL9" s="1"/>
  <c r="F10"/>
  <c r="J10"/>
  <c r="M10"/>
  <c r="N10" s="1"/>
  <c r="AK40" i="1"/>
  <c r="AK39"/>
  <c r="AI43"/>
  <c r="AJ43" s="1"/>
  <c r="AH39"/>
  <c r="AL39" s="1"/>
  <c r="AK42"/>
  <c r="AK41"/>
  <c r="AK38"/>
  <c r="AH41"/>
  <c r="AL41" s="1"/>
  <c r="AG43"/>
  <c r="AH43" s="1"/>
  <c r="AL43" s="1"/>
  <c r="AH38"/>
  <c r="AL38" s="1"/>
  <c r="AH40"/>
  <c r="AL40" s="1"/>
  <c r="AH42"/>
  <c r="AL42" s="1"/>
  <c r="Y10" i="2"/>
  <c r="Y8"/>
  <c r="W11"/>
  <c r="U11"/>
  <c r="Y6"/>
  <c r="Y7"/>
  <c r="Y9"/>
  <c r="N22" l="1"/>
  <c r="H60"/>
  <c r="AF32" i="1"/>
  <c r="AF28"/>
  <c r="AF22"/>
  <c r="AF16"/>
  <c r="AF23"/>
  <c r="AF17"/>
  <c r="AF13"/>
  <c r="AF27"/>
  <c r="AF25"/>
  <c r="AF30"/>
  <c r="AF24"/>
  <c r="AF20"/>
  <c r="AF14"/>
  <c r="AF29"/>
  <c r="AF21"/>
  <c r="AF15"/>
  <c r="Z30"/>
  <c r="Z24"/>
  <c r="Z20"/>
  <c r="Z14"/>
  <c r="Z23"/>
  <c r="Z17"/>
  <c r="Z13"/>
  <c r="Z25"/>
  <c r="Z32"/>
  <c r="Z28"/>
  <c r="Z22"/>
  <c r="Z16"/>
  <c r="Z31"/>
  <c r="Z27"/>
  <c r="Z21"/>
  <c r="Z15"/>
  <c r="AK11"/>
  <c r="AL11" s="1"/>
  <c r="AH11"/>
  <c r="T30"/>
  <c r="T31"/>
  <c r="T27"/>
  <c r="T32"/>
  <c r="T28"/>
  <c r="T29"/>
  <c r="N28"/>
  <c r="N27"/>
  <c r="N25"/>
  <c r="N30"/>
  <c r="N29"/>
  <c r="N32"/>
  <c r="N31"/>
  <c r="Y20" i="6"/>
  <c r="AK10"/>
  <c r="AH10"/>
  <c r="AL10" s="1"/>
  <c r="AK43" i="1"/>
  <c r="Y11" i="2"/>
</calcChain>
</file>

<file path=xl/sharedStrings.xml><?xml version="1.0" encoding="utf-8"?>
<sst xmlns="http://schemas.openxmlformats.org/spreadsheetml/2006/main" count="579" uniqueCount="86">
  <si>
    <t>SUBJECT</t>
  </si>
  <si>
    <t xml:space="preserve">BOYS </t>
  </si>
  <si>
    <t>GIRLS</t>
  </si>
  <si>
    <t>GRADE</t>
  </si>
  <si>
    <t>BOYS</t>
  </si>
  <si>
    <t xml:space="preserve">NO </t>
  </si>
  <si>
    <t>%</t>
  </si>
  <si>
    <t>TOTAL</t>
  </si>
  <si>
    <t>NO</t>
  </si>
  <si>
    <t>TELUGU</t>
  </si>
  <si>
    <t>A</t>
  </si>
  <si>
    <t>A+</t>
  </si>
  <si>
    <t>B+</t>
  </si>
  <si>
    <t>C</t>
  </si>
  <si>
    <t>ENGLISH</t>
  </si>
  <si>
    <t>CLASS 3</t>
  </si>
  <si>
    <t>CLASS 4</t>
  </si>
  <si>
    <t>TOTAL   BOYS (42),GIRLS (56)</t>
  </si>
  <si>
    <t>MATHEMATICS</t>
  </si>
  <si>
    <t>NO.</t>
  </si>
  <si>
    <t>EVS</t>
  </si>
  <si>
    <t>CLASS  VI</t>
  </si>
  <si>
    <t>CLASS VII</t>
  </si>
  <si>
    <t>CLASS VIII</t>
  </si>
  <si>
    <t>HINDI</t>
  </si>
  <si>
    <t>PHYSICIAL SCIENCES</t>
  </si>
  <si>
    <t>BIO SCIENCES</t>
  </si>
  <si>
    <t>SOCIAL</t>
  </si>
  <si>
    <t>OVERALL GRADE</t>
  </si>
  <si>
    <t xml:space="preserve">SCHOOL MONITORING FORMAT                                                                                                                                                                                                                                                                                                SECTION: G   LEARNER'S ASSESSMENT                                                                                                                                                                                                                                                                                                   M.P.U.P.S. DIMMADURTHY, MDL: MAMADA, DIST: ADILABAD </t>
  </si>
  <si>
    <t>CLASS 1</t>
  </si>
  <si>
    <t>CLASS 2</t>
  </si>
  <si>
    <t>CLASS  5</t>
  </si>
  <si>
    <t>MATHS</t>
  </si>
  <si>
    <t>CLASS 5</t>
  </si>
  <si>
    <t>NAME OF THE  CHILD</t>
  </si>
  <si>
    <t>MAX. MARKS</t>
  </si>
  <si>
    <t>MARKS SECURED</t>
  </si>
  <si>
    <t>% OF MARKS</t>
  </si>
  <si>
    <t>Sl.No</t>
  </si>
  <si>
    <t>SCIENCE</t>
  </si>
  <si>
    <t>BIO-SCIENCE</t>
  </si>
  <si>
    <t>grade wise children status</t>
  </si>
  <si>
    <t>overall status</t>
  </si>
  <si>
    <t xml:space="preserve">CLASS 1 </t>
  </si>
  <si>
    <t xml:space="preserve">CLASS 2 </t>
  </si>
  <si>
    <t>OVEARALL GRADE</t>
  </si>
  <si>
    <t>GRADEWISE STATUS</t>
  </si>
  <si>
    <t>CLASS  6</t>
  </si>
  <si>
    <t>CLASS   7</t>
  </si>
  <si>
    <t xml:space="preserve"> CLASS  8</t>
  </si>
  <si>
    <t>B+ GRADE</t>
  </si>
  <si>
    <t>SCHOOL MONOTIRING FORMAT                                                                                                                                                                                                                                                                           GRADE WISE STATUS AND CLASS AND SCHOOL GRADE                                                                                                                                                                                                                                                                             M.P.U.P.S. DIMMADURTHY, MDL: MAMADA, DIST: ADILABAD</t>
  </si>
  <si>
    <t>Grade</t>
  </si>
  <si>
    <t>BIOSCIENCE</t>
  </si>
  <si>
    <t>OVERAL GRADE</t>
  </si>
  <si>
    <t>Mathematics</t>
  </si>
  <si>
    <t>Overall grade for Class VI</t>
  </si>
  <si>
    <t>SL.No.</t>
  </si>
  <si>
    <t>Telugu</t>
  </si>
  <si>
    <t>Hindi</t>
  </si>
  <si>
    <t>English</t>
  </si>
  <si>
    <t>Maths</t>
  </si>
  <si>
    <t>Science</t>
  </si>
  <si>
    <t>Social</t>
  </si>
  <si>
    <t xml:space="preserve">Total Marks </t>
  </si>
  <si>
    <t>Average Marks</t>
  </si>
  <si>
    <t>0-20</t>
  </si>
  <si>
    <t>21-25</t>
  </si>
  <si>
    <t>26-35</t>
  </si>
  <si>
    <t>B</t>
  </si>
  <si>
    <t>36-45</t>
  </si>
  <si>
    <t>46-50</t>
  </si>
  <si>
    <t xml:space="preserve">Boys </t>
  </si>
  <si>
    <t>Girls</t>
  </si>
  <si>
    <t>Total</t>
  </si>
  <si>
    <t xml:space="preserve">      CHILDREN PROGREESS RECORD                                                                                                                                                                                                                                                                                                                                                                                                                                                                                                                                                                                                                                            M.P.U.P.S. DIMMADURTHY, MDL: MAMADA ,DIST: ADILABAD,  Name of the test.FORMATIVE ASSESSMENT - 3                                                                                                                                                                                                  Class:  VI</t>
  </si>
  <si>
    <t xml:space="preserve">  GRADE -        (       ) </t>
  </si>
  <si>
    <t xml:space="preserve">  GRADE -     (       ) </t>
  </si>
  <si>
    <t xml:space="preserve">  GRADE -      (       ) </t>
  </si>
  <si>
    <t xml:space="preserve">  GRADE -        (      % ) </t>
  </si>
  <si>
    <t xml:space="preserve">  GRADE -        (       %) </t>
  </si>
  <si>
    <t xml:space="preserve">  GRADE -        (      %) </t>
  </si>
  <si>
    <t>B+ grade ( 56 % )</t>
  </si>
  <si>
    <t xml:space="preserve">  GRADE -             (       ) </t>
  </si>
  <si>
    <t xml:space="preserve">SCHOOL MONITORING FORMAT  ,   SECTION : G :  LEARNER'S ASSESMENT                                                                                                                                                           M.P.U.P.S DIMMADURTHY, MDL: MAMADA, DIST: ADILABAD.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</si>
</sst>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2" xfId="0" applyNumberFormat="1" applyFont="1" applyBorder="1" applyAlignment="1">
      <alignment horizontal="center" wrapText="1"/>
    </xf>
    <xf numFmtId="1" fontId="0" fillId="0" borderId="0" xfId="0" applyNumberFormat="1" applyBorder="1"/>
    <xf numFmtId="1" fontId="1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1" fontId="1" fillId="0" borderId="16" xfId="0" applyNumberFormat="1" applyFont="1" applyBorder="1" applyAlignment="1">
      <alignment vertical="center" wrapText="1"/>
    </xf>
    <xf numFmtId="0" fontId="1" fillId="0" borderId="0" xfId="0" applyFont="1" applyBorder="1"/>
    <xf numFmtId="9" fontId="0" fillId="0" borderId="0" xfId="0" applyNumberForma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 wrapText="1"/>
    </xf>
    <xf numFmtId="1" fontId="1" fillId="6" borderId="7" xfId="0" applyNumberFormat="1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1" fontId="1" fillId="10" borderId="7" xfId="0" applyNumberFormat="1" applyFont="1" applyFill="1" applyBorder="1" applyAlignment="1">
      <alignment horizontal="center" vertical="center" wrapText="1"/>
    </xf>
    <xf numFmtId="1" fontId="1" fillId="10" borderId="9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 wrapText="1"/>
    </xf>
    <xf numFmtId="1" fontId="3" fillId="11" borderId="9" xfId="0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1" fontId="1" fillId="11" borderId="9" xfId="0" applyNumberFormat="1" applyFont="1" applyFill="1" applyBorder="1" applyAlignment="1">
      <alignment horizontal="center" vertical="center" wrapText="1"/>
    </xf>
    <xf numFmtId="1" fontId="1" fillId="11" borderId="1" xfId="0" applyNumberFormat="1" applyFont="1" applyFill="1" applyBorder="1" applyAlignment="1">
      <alignment horizontal="center" vertical="center" wrapText="1"/>
    </xf>
    <xf numFmtId="1" fontId="1" fillId="11" borderId="7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center" vertical="center" wrapText="1"/>
    </xf>
    <xf numFmtId="1" fontId="1" fillId="11" borderId="1" xfId="0" applyNumberFormat="1" applyFont="1" applyFill="1" applyBorder="1" applyAlignment="1">
      <alignment horizontal="center" vertical="center" wrapText="1"/>
    </xf>
    <xf numFmtId="1" fontId="0" fillId="11" borderId="1" xfId="0" applyNumberForma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 wrapText="1"/>
    </xf>
    <xf numFmtId="1" fontId="0" fillId="11" borderId="9" xfId="0" applyNumberFormat="1" applyFill="1" applyBorder="1" applyAlignment="1">
      <alignment horizontal="center" vertical="center" wrapText="1"/>
    </xf>
    <xf numFmtId="1" fontId="0" fillId="11" borderId="0" xfId="0" applyNumberFormat="1" applyFill="1" applyBorder="1" applyAlignment="1">
      <alignment horizontal="center" vertical="center" wrapText="1"/>
    </xf>
    <xf numFmtId="1" fontId="0" fillId="11" borderId="4" xfId="0" applyNumberFormat="1" applyFill="1" applyBorder="1" applyAlignment="1">
      <alignment horizontal="center" vertical="center" wrapText="1"/>
    </xf>
    <xf numFmtId="1" fontId="0" fillId="11" borderId="2" xfId="0" applyNumberForma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 wrapText="1"/>
    </xf>
    <xf numFmtId="1" fontId="0" fillId="6" borderId="0" xfId="0" applyNumberForma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 wrapText="1"/>
    </xf>
    <xf numFmtId="1" fontId="3" fillId="12" borderId="7" xfId="0" applyNumberFormat="1" applyFont="1" applyFill="1" applyBorder="1" applyAlignment="1">
      <alignment horizontal="center" vertical="center" wrapText="1"/>
    </xf>
    <xf numFmtId="1" fontId="1" fillId="12" borderId="1" xfId="0" applyNumberFormat="1" applyFont="1" applyFill="1" applyBorder="1" applyAlignment="1">
      <alignment horizontal="center" vertical="center" wrapText="1"/>
    </xf>
    <xf numFmtId="1" fontId="1" fillId="12" borderId="7" xfId="0" applyNumberFormat="1" applyFont="1" applyFill="1" applyBorder="1" applyAlignment="1">
      <alignment horizontal="center" vertical="center" wrapText="1"/>
    </xf>
    <xf numFmtId="1" fontId="1" fillId="12" borderId="9" xfId="0" applyNumberFormat="1" applyFont="1" applyFill="1" applyBorder="1" applyAlignment="1">
      <alignment horizontal="center" vertical="center" wrapText="1"/>
    </xf>
    <xf numFmtId="1" fontId="1" fillId="12" borderId="1" xfId="0" applyNumberFormat="1" applyFont="1" applyFill="1" applyBorder="1" applyAlignment="1">
      <alignment horizontal="center" vertical="center" wrapText="1"/>
    </xf>
    <xf numFmtId="1" fontId="0" fillId="12" borderId="1" xfId="0" applyNumberFormat="1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 wrapText="1"/>
    </xf>
    <xf numFmtId="1" fontId="0" fillId="12" borderId="7" xfId="0" applyNumberFormat="1" applyFill="1" applyBorder="1" applyAlignment="1">
      <alignment horizontal="center" vertical="center" wrapText="1"/>
    </xf>
    <xf numFmtId="1" fontId="0" fillId="12" borderId="0" xfId="0" applyNumberFormat="1" applyFill="1" applyBorder="1" applyAlignment="1">
      <alignment horizontal="center" vertical="center" wrapText="1"/>
    </xf>
    <xf numFmtId="1" fontId="0" fillId="12" borderId="4" xfId="0" applyNumberForma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1" fontId="1" fillId="12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11" borderId="1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21" xfId="0" applyNumberFormat="1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workbookViewId="0">
      <selection activeCell="N50" sqref="N50"/>
    </sheetView>
  </sheetViews>
  <sheetFormatPr defaultRowHeight="15"/>
  <cols>
    <col min="1" max="1" width="8.42578125" style="24" customWidth="1"/>
    <col min="2" max="2" width="7" style="24" customWidth="1"/>
    <col min="3" max="3" width="4" style="24" customWidth="1"/>
    <col min="4" max="4" width="3.85546875" style="24" customWidth="1"/>
    <col min="5" max="6" width="4" style="24" customWidth="1"/>
    <col min="7" max="7" width="4.28515625" style="24" customWidth="1"/>
    <col min="8" max="32" width="4" style="24" customWidth="1"/>
    <col min="33" max="36" width="4" style="41" customWidth="1"/>
    <col min="37" max="38" width="5.7109375" style="41" customWidth="1"/>
  </cols>
  <sheetData>
    <row r="1" spans="1:38" ht="60.75" customHeight="1">
      <c r="A1" s="171" t="s">
        <v>29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3"/>
    </row>
    <row r="2" spans="1:38" s="1" customFormat="1" ht="31.5" customHeight="1">
      <c r="A2" s="174" t="s">
        <v>0</v>
      </c>
      <c r="B2" s="58"/>
      <c r="C2" s="112" t="s">
        <v>30</v>
      </c>
      <c r="D2" s="112"/>
      <c r="E2" s="112"/>
      <c r="F2" s="112"/>
      <c r="G2" s="112"/>
      <c r="H2" s="112"/>
      <c r="I2" s="107" t="s">
        <v>31</v>
      </c>
      <c r="J2" s="107"/>
      <c r="K2" s="107"/>
      <c r="L2" s="107"/>
      <c r="M2" s="107"/>
      <c r="N2" s="107"/>
      <c r="O2" s="167" t="s">
        <v>15</v>
      </c>
      <c r="P2" s="167"/>
      <c r="Q2" s="167"/>
      <c r="R2" s="167"/>
      <c r="S2" s="167"/>
      <c r="T2" s="167"/>
      <c r="U2" s="102" t="s">
        <v>16</v>
      </c>
      <c r="V2" s="102"/>
      <c r="W2" s="102"/>
      <c r="X2" s="102"/>
      <c r="Y2" s="102"/>
      <c r="Z2" s="102"/>
      <c r="AA2" s="85" t="s">
        <v>32</v>
      </c>
      <c r="AB2" s="85"/>
      <c r="AC2" s="85"/>
      <c r="AD2" s="85"/>
      <c r="AE2" s="85"/>
      <c r="AF2" s="85"/>
      <c r="AG2" s="103" t="s">
        <v>17</v>
      </c>
      <c r="AH2" s="103"/>
      <c r="AI2" s="103"/>
      <c r="AJ2" s="103"/>
      <c r="AK2" s="102" t="s">
        <v>7</v>
      </c>
      <c r="AL2" s="175"/>
    </row>
    <row r="3" spans="1:38" ht="36" customHeight="1">
      <c r="A3" s="176"/>
      <c r="B3" s="55"/>
      <c r="C3" s="112" t="s">
        <v>4</v>
      </c>
      <c r="D3" s="112"/>
      <c r="E3" s="112" t="s">
        <v>2</v>
      </c>
      <c r="F3" s="112"/>
      <c r="G3" s="112" t="s">
        <v>7</v>
      </c>
      <c r="H3" s="112"/>
      <c r="I3" s="108" t="s">
        <v>4</v>
      </c>
      <c r="J3" s="108"/>
      <c r="K3" s="108" t="s">
        <v>2</v>
      </c>
      <c r="L3" s="108"/>
      <c r="M3" s="108" t="s">
        <v>7</v>
      </c>
      <c r="N3" s="108"/>
      <c r="O3" s="149" t="s">
        <v>4</v>
      </c>
      <c r="P3" s="149"/>
      <c r="Q3" s="149" t="s">
        <v>2</v>
      </c>
      <c r="R3" s="149"/>
      <c r="S3" s="149" t="s">
        <v>7</v>
      </c>
      <c r="T3" s="149"/>
      <c r="U3" s="103" t="s">
        <v>4</v>
      </c>
      <c r="V3" s="103"/>
      <c r="W3" s="103" t="s">
        <v>2</v>
      </c>
      <c r="X3" s="103"/>
      <c r="Y3" s="103" t="s">
        <v>7</v>
      </c>
      <c r="Z3" s="103"/>
      <c r="AA3" s="86" t="s">
        <v>4</v>
      </c>
      <c r="AB3" s="86"/>
      <c r="AC3" s="86" t="s">
        <v>2</v>
      </c>
      <c r="AD3" s="86"/>
      <c r="AE3" s="86" t="s">
        <v>7</v>
      </c>
      <c r="AF3" s="86"/>
      <c r="AG3" s="103" t="s">
        <v>1</v>
      </c>
      <c r="AH3" s="103"/>
      <c r="AI3" s="103" t="s">
        <v>2</v>
      </c>
      <c r="AJ3" s="103"/>
      <c r="AK3" s="102"/>
      <c r="AL3" s="175"/>
    </row>
    <row r="4" spans="1:38" ht="20.25" customHeight="1">
      <c r="A4" s="176"/>
      <c r="B4" s="55"/>
      <c r="C4" s="112">
        <v>6</v>
      </c>
      <c r="D4" s="112"/>
      <c r="E4" s="112">
        <v>6</v>
      </c>
      <c r="F4" s="112"/>
      <c r="G4" s="112">
        <v>12</v>
      </c>
      <c r="H4" s="112"/>
      <c r="I4" s="108">
        <v>6</v>
      </c>
      <c r="J4" s="108"/>
      <c r="K4" s="108">
        <v>8</v>
      </c>
      <c r="L4" s="108"/>
      <c r="M4" s="108">
        <v>14</v>
      </c>
      <c r="N4" s="108"/>
      <c r="O4" s="149">
        <v>8</v>
      </c>
      <c r="P4" s="149"/>
      <c r="Q4" s="149">
        <v>7</v>
      </c>
      <c r="R4" s="149"/>
      <c r="S4" s="149">
        <v>15</v>
      </c>
      <c r="T4" s="149"/>
      <c r="U4" s="103">
        <v>9</v>
      </c>
      <c r="V4" s="103"/>
      <c r="W4" s="103">
        <v>14</v>
      </c>
      <c r="X4" s="103"/>
      <c r="Y4" s="103">
        <v>23</v>
      </c>
      <c r="Z4" s="103"/>
      <c r="AA4" s="86">
        <v>13</v>
      </c>
      <c r="AB4" s="86"/>
      <c r="AC4" s="86">
        <v>15</v>
      </c>
      <c r="AD4" s="86"/>
      <c r="AE4" s="86">
        <v>28</v>
      </c>
      <c r="AF4" s="86"/>
      <c r="AG4" s="103">
        <v>42</v>
      </c>
      <c r="AH4" s="103"/>
      <c r="AI4" s="103">
        <v>50</v>
      </c>
      <c r="AJ4" s="103"/>
      <c r="AK4" s="103">
        <v>92</v>
      </c>
      <c r="AL4" s="177"/>
    </row>
    <row r="5" spans="1:38" ht="25.5" customHeight="1">
      <c r="A5" s="176"/>
      <c r="B5" s="55"/>
      <c r="C5" s="113" t="s">
        <v>5</v>
      </c>
      <c r="D5" s="113" t="s">
        <v>6</v>
      </c>
      <c r="E5" s="113" t="s">
        <v>5</v>
      </c>
      <c r="F5" s="113" t="s">
        <v>6</v>
      </c>
      <c r="G5" s="113" t="s">
        <v>8</v>
      </c>
      <c r="H5" s="113" t="s">
        <v>6</v>
      </c>
      <c r="I5" s="109" t="s">
        <v>5</v>
      </c>
      <c r="J5" s="109" t="s">
        <v>6</v>
      </c>
      <c r="K5" s="109" t="s">
        <v>5</v>
      </c>
      <c r="L5" s="109" t="s">
        <v>6</v>
      </c>
      <c r="M5" s="109" t="s">
        <v>8</v>
      </c>
      <c r="N5" s="109" t="s">
        <v>6</v>
      </c>
      <c r="O5" s="152" t="s">
        <v>5</v>
      </c>
      <c r="P5" s="152" t="s">
        <v>6</v>
      </c>
      <c r="Q5" s="152" t="s">
        <v>5</v>
      </c>
      <c r="R5" s="152" t="s">
        <v>6</v>
      </c>
      <c r="S5" s="152" t="s">
        <v>8</v>
      </c>
      <c r="T5" s="152" t="s">
        <v>6</v>
      </c>
      <c r="U5" s="104" t="s">
        <v>5</v>
      </c>
      <c r="V5" s="104" t="s">
        <v>6</v>
      </c>
      <c r="W5" s="104" t="s">
        <v>5</v>
      </c>
      <c r="X5" s="104" t="s">
        <v>6</v>
      </c>
      <c r="Y5" s="104" t="s">
        <v>8</v>
      </c>
      <c r="Z5" s="104" t="s">
        <v>6</v>
      </c>
      <c r="AA5" s="87" t="s">
        <v>5</v>
      </c>
      <c r="AB5" s="87" t="s">
        <v>6</v>
      </c>
      <c r="AC5" s="87" t="s">
        <v>5</v>
      </c>
      <c r="AD5" s="87" t="s">
        <v>6</v>
      </c>
      <c r="AE5" s="87" t="s">
        <v>8</v>
      </c>
      <c r="AF5" s="87" t="s">
        <v>6</v>
      </c>
      <c r="AG5" s="168" t="s">
        <v>8</v>
      </c>
      <c r="AH5" s="104" t="s">
        <v>6</v>
      </c>
      <c r="AI5" s="168" t="s">
        <v>8</v>
      </c>
      <c r="AJ5" s="104" t="s">
        <v>6</v>
      </c>
      <c r="AK5" s="168" t="s">
        <v>19</v>
      </c>
      <c r="AL5" s="178" t="s">
        <v>6</v>
      </c>
    </row>
    <row r="6" spans="1:38" ht="25.5" customHeight="1">
      <c r="A6" s="176" t="s">
        <v>9</v>
      </c>
      <c r="B6" s="47" t="s">
        <v>11</v>
      </c>
      <c r="C6" s="114">
        <v>0</v>
      </c>
      <c r="D6" s="115">
        <f>C6/C4%</f>
        <v>0</v>
      </c>
      <c r="E6" s="115">
        <v>0</v>
      </c>
      <c r="F6" s="115">
        <f>E6/E4</f>
        <v>0</v>
      </c>
      <c r="G6" s="115">
        <f>C6+E6</f>
        <v>0</v>
      </c>
      <c r="H6" s="115">
        <f>G6/G4</f>
        <v>0</v>
      </c>
      <c r="I6" s="110">
        <v>0</v>
      </c>
      <c r="J6" s="111">
        <f>I6/I4%</f>
        <v>0</v>
      </c>
      <c r="K6" s="111">
        <v>0</v>
      </c>
      <c r="L6" s="111">
        <f>K6/K4</f>
        <v>0</v>
      </c>
      <c r="M6" s="111">
        <f>I6+K6</f>
        <v>0</v>
      </c>
      <c r="N6" s="111">
        <f>M6/M4%</f>
        <v>0</v>
      </c>
      <c r="O6" s="153">
        <v>0</v>
      </c>
      <c r="P6" s="154">
        <f>O6/O4%</f>
        <v>0</v>
      </c>
      <c r="Q6" s="154">
        <v>0</v>
      </c>
      <c r="R6" s="154">
        <f>Q6/Q4</f>
        <v>0</v>
      </c>
      <c r="S6" s="154">
        <f>O6+Q6</f>
        <v>0</v>
      </c>
      <c r="T6" s="154">
        <f>S6/S4</f>
        <v>0</v>
      </c>
      <c r="U6" s="105">
        <v>0</v>
      </c>
      <c r="V6" s="106">
        <f>U6/U4%</f>
        <v>0</v>
      </c>
      <c r="W6" s="106">
        <v>0</v>
      </c>
      <c r="X6" s="106">
        <f>W6/W4%</f>
        <v>0</v>
      </c>
      <c r="Y6" s="106">
        <f>U6+W6</f>
        <v>0</v>
      </c>
      <c r="Z6" s="106">
        <f>Y6/Y4</f>
        <v>0</v>
      </c>
      <c r="AA6" s="88">
        <v>1</v>
      </c>
      <c r="AB6" s="89">
        <f>AA6/AA4%</f>
        <v>7.6923076923076916</v>
      </c>
      <c r="AC6" s="89">
        <v>2</v>
      </c>
      <c r="AD6" s="89">
        <f>AC6/AC4%</f>
        <v>13.333333333333334</v>
      </c>
      <c r="AE6" s="89">
        <f>AA6+AC6</f>
        <v>3</v>
      </c>
      <c r="AF6" s="89">
        <f>AE6/AE4</f>
        <v>0.10714285714285714</v>
      </c>
      <c r="AG6" s="168">
        <f>C6+I6+O6+U6+AA6</f>
        <v>1</v>
      </c>
      <c r="AH6" s="104">
        <f>AG6/AG4%</f>
        <v>2.3809523809523809</v>
      </c>
      <c r="AI6" s="168">
        <f>E6+K6+Q6+W6+AC6</f>
        <v>2</v>
      </c>
      <c r="AJ6" s="104">
        <f>AI6/AI4%</f>
        <v>4</v>
      </c>
      <c r="AK6" s="168">
        <f>AG6+AI6</f>
        <v>3</v>
      </c>
      <c r="AL6" s="178">
        <f>AK6/AK4%</f>
        <v>3.2608695652173911</v>
      </c>
    </row>
    <row r="7" spans="1:38" ht="25.5" customHeight="1">
      <c r="A7" s="176"/>
      <c r="B7" s="47" t="s">
        <v>10</v>
      </c>
      <c r="C7" s="114">
        <v>0</v>
      </c>
      <c r="D7" s="115">
        <v>0</v>
      </c>
      <c r="E7" s="115">
        <v>0</v>
      </c>
      <c r="F7" s="115">
        <v>0</v>
      </c>
      <c r="G7" s="115">
        <f t="shared" ref="G7:G11" si="0">C7+E7</f>
        <v>0</v>
      </c>
      <c r="H7" s="115">
        <f>G7/G4%</f>
        <v>0</v>
      </c>
      <c r="I7" s="110">
        <v>2</v>
      </c>
      <c r="J7" s="111">
        <v>0</v>
      </c>
      <c r="K7" s="111">
        <v>3</v>
      </c>
      <c r="L7" s="111">
        <v>0</v>
      </c>
      <c r="M7" s="111">
        <f t="shared" ref="M7:M11" si="1">I7+K7</f>
        <v>5</v>
      </c>
      <c r="N7" s="111">
        <f>M7/M4%</f>
        <v>35.714285714285708</v>
      </c>
      <c r="O7" s="153">
        <v>2</v>
      </c>
      <c r="P7" s="154">
        <f>O7/O4%</f>
        <v>25</v>
      </c>
      <c r="Q7" s="154">
        <v>2</v>
      </c>
      <c r="R7" s="154">
        <v>0</v>
      </c>
      <c r="S7" s="154">
        <f t="shared" ref="S7:S11" si="2">O7+Q7</f>
        <v>4</v>
      </c>
      <c r="T7" s="154">
        <f>S7/S4%</f>
        <v>26.666666666666668</v>
      </c>
      <c r="U7" s="105">
        <v>1</v>
      </c>
      <c r="V7" s="106">
        <f>U7/U4%</f>
        <v>11.111111111111111</v>
      </c>
      <c r="W7" s="106">
        <v>3</v>
      </c>
      <c r="X7" s="106">
        <f>W7/W4%</f>
        <v>21.428571428571427</v>
      </c>
      <c r="Y7" s="106">
        <f t="shared" ref="Y7:Y11" si="3">U7+W7</f>
        <v>4</v>
      </c>
      <c r="Z7" s="106">
        <f>Y7/Y4%</f>
        <v>17.391304347826086</v>
      </c>
      <c r="AA7" s="88">
        <v>5</v>
      </c>
      <c r="AB7" s="89">
        <f>AA7/AA4%</f>
        <v>38.46153846153846</v>
      </c>
      <c r="AC7" s="89">
        <v>10</v>
      </c>
      <c r="AD7" s="89">
        <f>AC7/AC4%</f>
        <v>66.666666666666671</v>
      </c>
      <c r="AE7" s="89">
        <f t="shared" ref="AE7:AE11" si="4">AA7+AC7</f>
        <v>15</v>
      </c>
      <c r="AF7" s="89">
        <f>AE7/AE4%</f>
        <v>53.571428571428569</v>
      </c>
      <c r="AG7" s="168">
        <f t="shared" ref="AG7:AG11" si="5">C7+I7+O7+U7+AA7</f>
        <v>10</v>
      </c>
      <c r="AH7" s="104">
        <f>AG7/AG4%</f>
        <v>23.80952380952381</v>
      </c>
      <c r="AI7" s="168">
        <f t="shared" ref="AI7:AI11" si="6">E7+K7+Q7+W7+AC7</f>
        <v>18</v>
      </c>
      <c r="AJ7" s="104">
        <f>AI7/AI4%</f>
        <v>36</v>
      </c>
      <c r="AK7" s="168">
        <f t="shared" ref="AK7:AK11" si="7">AG7+AI7</f>
        <v>28</v>
      </c>
      <c r="AL7" s="178">
        <f>AK7/AK4%</f>
        <v>30.434782608695652</v>
      </c>
    </row>
    <row r="8" spans="1:38" ht="25.5" customHeight="1">
      <c r="A8" s="176"/>
      <c r="B8" s="47" t="s">
        <v>12</v>
      </c>
      <c r="C8" s="114">
        <v>0</v>
      </c>
      <c r="D8" s="115">
        <f>C8/C4%</f>
        <v>0</v>
      </c>
      <c r="E8" s="115">
        <v>1</v>
      </c>
      <c r="F8" s="115">
        <f>E8/E4%</f>
        <v>16.666666666666668</v>
      </c>
      <c r="G8" s="115">
        <f t="shared" si="0"/>
        <v>1</v>
      </c>
      <c r="H8" s="115">
        <f>G8/G4%</f>
        <v>8.3333333333333339</v>
      </c>
      <c r="I8" s="110">
        <v>2</v>
      </c>
      <c r="J8" s="111">
        <f>I8/I4%</f>
        <v>33.333333333333336</v>
      </c>
      <c r="K8" s="111">
        <v>2</v>
      </c>
      <c r="L8" s="111">
        <f>K8/K4%</f>
        <v>25</v>
      </c>
      <c r="M8" s="111">
        <f t="shared" si="1"/>
        <v>4</v>
      </c>
      <c r="N8" s="111">
        <f>M8/M4%</f>
        <v>28.571428571428569</v>
      </c>
      <c r="O8" s="153">
        <v>2</v>
      </c>
      <c r="P8" s="154">
        <f>O8/O4%</f>
        <v>25</v>
      </c>
      <c r="Q8" s="154">
        <v>5</v>
      </c>
      <c r="R8" s="154">
        <f>Q8/Q4%</f>
        <v>71.428571428571416</v>
      </c>
      <c r="S8" s="154">
        <f t="shared" si="2"/>
        <v>7</v>
      </c>
      <c r="T8" s="154">
        <f>S8/S4%</f>
        <v>46.666666666666671</v>
      </c>
      <c r="U8" s="105">
        <v>3</v>
      </c>
      <c r="V8" s="106">
        <f>U8/U4%</f>
        <v>33.333333333333336</v>
      </c>
      <c r="W8" s="106">
        <v>7</v>
      </c>
      <c r="X8" s="106">
        <f>W8/W4%</f>
        <v>49.999999999999993</v>
      </c>
      <c r="Y8" s="106">
        <f t="shared" si="3"/>
        <v>10</v>
      </c>
      <c r="Z8" s="106">
        <f>Y8/Y4%</f>
        <v>43.478260869565219</v>
      </c>
      <c r="AA8" s="88">
        <v>3</v>
      </c>
      <c r="AB8" s="89">
        <f>AA8/AA4%</f>
        <v>23.076923076923077</v>
      </c>
      <c r="AC8" s="89">
        <v>2</v>
      </c>
      <c r="AD8" s="89">
        <f>AC8/AC4%</f>
        <v>13.333333333333334</v>
      </c>
      <c r="AE8" s="89">
        <f t="shared" si="4"/>
        <v>5</v>
      </c>
      <c r="AF8" s="89">
        <f>AE8/AE4%</f>
        <v>17.857142857142854</v>
      </c>
      <c r="AG8" s="168">
        <f t="shared" si="5"/>
        <v>10</v>
      </c>
      <c r="AH8" s="104">
        <f>AG8/AG4%</f>
        <v>23.80952380952381</v>
      </c>
      <c r="AI8" s="168">
        <f t="shared" si="6"/>
        <v>17</v>
      </c>
      <c r="AJ8" s="104">
        <f>AI8/AI4%</f>
        <v>34</v>
      </c>
      <c r="AK8" s="168">
        <f t="shared" si="7"/>
        <v>27</v>
      </c>
      <c r="AL8" s="178">
        <f>AK8/AK4%</f>
        <v>29.34782608695652</v>
      </c>
    </row>
    <row r="9" spans="1:38" ht="25.5" customHeight="1">
      <c r="A9" s="176"/>
      <c r="B9" s="47" t="s">
        <v>70</v>
      </c>
      <c r="C9" s="114">
        <v>2</v>
      </c>
      <c r="D9" s="115">
        <f>C9/C4%</f>
        <v>33.333333333333336</v>
      </c>
      <c r="E9" s="115">
        <v>3</v>
      </c>
      <c r="F9" s="115">
        <f>E9/E4%</f>
        <v>50</v>
      </c>
      <c r="G9" s="115">
        <f t="shared" si="0"/>
        <v>5</v>
      </c>
      <c r="H9" s="115">
        <f>G9/G4%</f>
        <v>41.666666666666671</v>
      </c>
      <c r="I9" s="110">
        <v>0</v>
      </c>
      <c r="J9" s="111">
        <f>I9/I4%</f>
        <v>0</v>
      </c>
      <c r="K9" s="111">
        <v>1</v>
      </c>
      <c r="L9" s="111">
        <f>K9/K4%</f>
        <v>12.5</v>
      </c>
      <c r="M9" s="111">
        <f t="shared" si="1"/>
        <v>1</v>
      </c>
      <c r="N9" s="111">
        <f>M9/M4%</f>
        <v>7.1428571428571423</v>
      </c>
      <c r="O9" s="153">
        <v>1</v>
      </c>
      <c r="P9" s="154">
        <f>O9/O4%</f>
        <v>12.5</v>
      </c>
      <c r="Q9" s="154">
        <v>0</v>
      </c>
      <c r="R9" s="154">
        <f>Q9/Q4%</f>
        <v>0</v>
      </c>
      <c r="S9" s="154">
        <f t="shared" si="2"/>
        <v>1</v>
      </c>
      <c r="T9" s="154">
        <f>S9/S4%</f>
        <v>6.666666666666667</v>
      </c>
      <c r="U9" s="105">
        <v>2</v>
      </c>
      <c r="V9" s="106">
        <f>U9/U4%</f>
        <v>22.222222222222221</v>
      </c>
      <c r="W9" s="106">
        <v>2</v>
      </c>
      <c r="X9" s="106">
        <f>W9/W4%</f>
        <v>14.285714285714285</v>
      </c>
      <c r="Y9" s="106">
        <f t="shared" si="3"/>
        <v>4</v>
      </c>
      <c r="Z9" s="106">
        <f>Y9/Y4%</f>
        <v>17.391304347826086</v>
      </c>
      <c r="AA9" s="88">
        <v>2</v>
      </c>
      <c r="AB9" s="89">
        <f>AA9/AA4%</f>
        <v>15.384615384615383</v>
      </c>
      <c r="AC9" s="89">
        <v>1</v>
      </c>
      <c r="AD9" s="89">
        <f>AC9/AC4%</f>
        <v>6.666666666666667</v>
      </c>
      <c r="AE9" s="89">
        <f t="shared" si="4"/>
        <v>3</v>
      </c>
      <c r="AF9" s="89">
        <f>AE9/AE4%</f>
        <v>10.714285714285714</v>
      </c>
      <c r="AG9" s="168">
        <f t="shared" si="5"/>
        <v>7</v>
      </c>
      <c r="AH9" s="104">
        <f>AG9/AG4%</f>
        <v>16.666666666666668</v>
      </c>
      <c r="AI9" s="168">
        <f t="shared" si="6"/>
        <v>7</v>
      </c>
      <c r="AJ9" s="104">
        <f>AI9/AI4%</f>
        <v>14</v>
      </c>
      <c r="AK9" s="168">
        <f t="shared" si="7"/>
        <v>14</v>
      </c>
      <c r="AL9" s="178">
        <f>AK9/AK4%</f>
        <v>15.217391304347826</v>
      </c>
    </row>
    <row r="10" spans="1:38" ht="25.5" customHeight="1">
      <c r="A10" s="176"/>
      <c r="B10" s="47" t="s">
        <v>13</v>
      </c>
      <c r="C10" s="114">
        <v>4</v>
      </c>
      <c r="D10" s="115">
        <f>C10/C4%</f>
        <v>66.666666666666671</v>
      </c>
      <c r="E10" s="115">
        <v>2</v>
      </c>
      <c r="F10" s="115">
        <f>E10/E4%</f>
        <v>33.333333333333336</v>
      </c>
      <c r="G10" s="115">
        <f t="shared" si="0"/>
        <v>6</v>
      </c>
      <c r="H10" s="115">
        <f>G10/G4%</f>
        <v>50</v>
      </c>
      <c r="I10" s="110">
        <v>2</v>
      </c>
      <c r="J10" s="111">
        <f>I10/I4%</f>
        <v>33.333333333333336</v>
      </c>
      <c r="K10" s="111">
        <v>2</v>
      </c>
      <c r="L10" s="111">
        <f>K10/K4%</f>
        <v>25</v>
      </c>
      <c r="M10" s="111">
        <f t="shared" si="1"/>
        <v>4</v>
      </c>
      <c r="N10" s="111">
        <f>M10/M4%</f>
        <v>28.571428571428569</v>
      </c>
      <c r="O10" s="153">
        <v>3</v>
      </c>
      <c r="P10" s="154">
        <f>O10/O4%</f>
        <v>37.5</v>
      </c>
      <c r="Q10" s="154">
        <v>0</v>
      </c>
      <c r="R10" s="154">
        <f>Q10/Q4%</f>
        <v>0</v>
      </c>
      <c r="S10" s="154">
        <f t="shared" si="2"/>
        <v>3</v>
      </c>
      <c r="T10" s="154">
        <f>S10/S4%</f>
        <v>20</v>
      </c>
      <c r="U10" s="105">
        <v>3</v>
      </c>
      <c r="V10" s="106">
        <f>U10/U4%</f>
        <v>33.333333333333336</v>
      </c>
      <c r="W10" s="106">
        <v>2</v>
      </c>
      <c r="X10" s="106">
        <f>W10/W4%</f>
        <v>14.285714285714285</v>
      </c>
      <c r="Y10" s="106">
        <f t="shared" si="3"/>
        <v>5</v>
      </c>
      <c r="Z10" s="106">
        <f>Y10/Y4%</f>
        <v>21.739130434782609</v>
      </c>
      <c r="AA10" s="88">
        <v>2</v>
      </c>
      <c r="AB10" s="89">
        <f>AA10/AA4%</f>
        <v>15.384615384615383</v>
      </c>
      <c r="AC10" s="89">
        <v>0</v>
      </c>
      <c r="AD10" s="89">
        <f>AC10/AC4%</f>
        <v>0</v>
      </c>
      <c r="AE10" s="89">
        <f t="shared" si="4"/>
        <v>2</v>
      </c>
      <c r="AF10" s="89">
        <f>AE10/AE4%</f>
        <v>7.1428571428571423</v>
      </c>
      <c r="AG10" s="168">
        <f t="shared" si="5"/>
        <v>14</v>
      </c>
      <c r="AH10" s="104">
        <f>AG10/AG4%</f>
        <v>33.333333333333336</v>
      </c>
      <c r="AI10" s="168">
        <f t="shared" si="6"/>
        <v>6</v>
      </c>
      <c r="AJ10" s="104">
        <f>AI10/AI4%</f>
        <v>12</v>
      </c>
      <c r="AK10" s="168">
        <f t="shared" si="7"/>
        <v>20</v>
      </c>
      <c r="AL10" s="178">
        <f>AK10/AK4%</f>
        <v>21.739130434782609</v>
      </c>
    </row>
    <row r="11" spans="1:38" ht="25.5" customHeight="1">
      <c r="A11" s="179"/>
      <c r="B11" s="47"/>
      <c r="C11" s="114">
        <f>C6+C7+C8+C9+C10</f>
        <v>6</v>
      </c>
      <c r="D11" s="115">
        <f>C11/C4%</f>
        <v>100</v>
      </c>
      <c r="E11" s="115">
        <f>E6+E7+E8+E9+E10</f>
        <v>6</v>
      </c>
      <c r="F11" s="115">
        <f>E11/E4%</f>
        <v>100</v>
      </c>
      <c r="G11" s="115">
        <f t="shared" si="0"/>
        <v>12</v>
      </c>
      <c r="H11" s="115">
        <f>G11/G4%</f>
        <v>100</v>
      </c>
      <c r="I11" s="110">
        <f>I6+I7+I8+I9+I10</f>
        <v>6</v>
      </c>
      <c r="J11" s="111">
        <f>I11/I4%</f>
        <v>100</v>
      </c>
      <c r="K11" s="111">
        <f>K6+K7+K8+K9+K10</f>
        <v>8</v>
      </c>
      <c r="L11" s="111">
        <f>K11/K4%</f>
        <v>100</v>
      </c>
      <c r="M11" s="111">
        <f t="shared" si="1"/>
        <v>14</v>
      </c>
      <c r="N11" s="111">
        <f>M11/M4%</f>
        <v>99.999999999999986</v>
      </c>
      <c r="O11" s="153">
        <f>O6+O7+O8+O9+O10</f>
        <v>8</v>
      </c>
      <c r="P11" s="154">
        <f>O11/O4%</f>
        <v>100</v>
      </c>
      <c r="Q11" s="154">
        <f>Q6+Q7+Q8+Q9+Q10</f>
        <v>7</v>
      </c>
      <c r="R11" s="154">
        <f>Q11/Q4%</f>
        <v>99.999999999999986</v>
      </c>
      <c r="S11" s="154">
        <f t="shared" si="2"/>
        <v>15</v>
      </c>
      <c r="T11" s="154">
        <f>S11/S4%</f>
        <v>100</v>
      </c>
      <c r="U11" s="105">
        <f>U6+U7+U8+U9+U10</f>
        <v>9</v>
      </c>
      <c r="V11" s="106">
        <f>U11/U4%</f>
        <v>100</v>
      </c>
      <c r="W11" s="106">
        <f>W6+W7+W8+W9+W10</f>
        <v>14</v>
      </c>
      <c r="X11" s="106">
        <f>W11/W4%</f>
        <v>99.999999999999986</v>
      </c>
      <c r="Y11" s="106">
        <f t="shared" si="3"/>
        <v>23</v>
      </c>
      <c r="Z11" s="106">
        <f>Y11/Y4%</f>
        <v>100</v>
      </c>
      <c r="AA11" s="88">
        <f>AA6+AA7+AA8+AA9+AA10</f>
        <v>13</v>
      </c>
      <c r="AB11" s="89">
        <f>AA11/AA4%</f>
        <v>100</v>
      </c>
      <c r="AC11" s="89">
        <f>AC6+AC7+AC8+AC9+AC10</f>
        <v>15</v>
      </c>
      <c r="AD11" s="89">
        <f>AC11/AC4%</f>
        <v>100</v>
      </c>
      <c r="AE11" s="89">
        <f t="shared" si="4"/>
        <v>28</v>
      </c>
      <c r="AF11" s="89">
        <f>AE11/AE4%</f>
        <v>99.999999999999986</v>
      </c>
      <c r="AG11" s="168">
        <f t="shared" si="5"/>
        <v>42</v>
      </c>
      <c r="AH11" s="104">
        <f>AG11/AG4%</f>
        <v>100</v>
      </c>
      <c r="AI11" s="168">
        <f t="shared" si="6"/>
        <v>50</v>
      </c>
      <c r="AJ11" s="104">
        <f>AI11/AI4%</f>
        <v>100</v>
      </c>
      <c r="AK11" s="168">
        <f t="shared" si="7"/>
        <v>92</v>
      </c>
      <c r="AL11" s="178">
        <f>AK11/AK4%</f>
        <v>100</v>
      </c>
    </row>
    <row r="12" spans="1:38" ht="18" customHeight="1">
      <c r="A12" s="179"/>
      <c r="B12" s="47"/>
      <c r="C12" s="114"/>
      <c r="D12" s="115"/>
      <c r="E12" s="115"/>
      <c r="F12" s="115"/>
      <c r="G12" s="115"/>
      <c r="H12" s="115"/>
      <c r="I12" s="110"/>
      <c r="J12" s="111"/>
      <c r="K12" s="111"/>
      <c r="L12" s="111"/>
      <c r="M12" s="111"/>
      <c r="N12" s="111"/>
      <c r="O12" s="153"/>
      <c r="P12" s="154"/>
      <c r="Q12" s="154"/>
      <c r="R12" s="154"/>
      <c r="S12" s="154"/>
      <c r="T12" s="154"/>
      <c r="U12" s="105"/>
      <c r="V12" s="106"/>
      <c r="W12" s="106"/>
      <c r="X12" s="106"/>
      <c r="Y12" s="106"/>
      <c r="Z12" s="106"/>
      <c r="AA12" s="88"/>
      <c r="AB12" s="89"/>
      <c r="AC12" s="89"/>
      <c r="AD12" s="89"/>
      <c r="AE12" s="89"/>
      <c r="AF12" s="89"/>
      <c r="AG12" s="168"/>
      <c r="AH12" s="104"/>
      <c r="AI12" s="168"/>
      <c r="AJ12" s="104"/>
      <c r="AK12" s="168"/>
      <c r="AL12" s="178"/>
    </row>
    <row r="13" spans="1:38" ht="31.5" customHeight="1">
      <c r="A13" s="176" t="s">
        <v>14</v>
      </c>
      <c r="B13" s="47" t="s">
        <v>11</v>
      </c>
      <c r="C13" s="114">
        <v>0</v>
      </c>
      <c r="D13" s="115">
        <f>C13/C10%</f>
        <v>0</v>
      </c>
      <c r="E13" s="115">
        <v>0</v>
      </c>
      <c r="F13" s="115">
        <f>E13/E10</f>
        <v>0</v>
      </c>
      <c r="G13" s="115">
        <f>C13+E13</f>
        <v>0</v>
      </c>
      <c r="H13" s="115">
        <f>G13/G10</f>
        <v>0</v>
      </c>
      <c r="I13" s="110">
        <v>0</v>
      </c>
      <c r="J13" s="111">
        <f>I13/I10%</f>
        <v>0</v>
      </c>
      <c r="K13" s="111">
        <v>0</v>
      </c>
      <c r="L13" s="111">
        <f>K13/K10</f>
        <v>0</v>
      </c>
      <c r="M13" s="111">
        <f>I13+K13</f>
        <v>0</v>
      </c>
      <c r="N13" s="111">
        <f>M13/M10%</f>
        <v>0</v>
      </c>
      <c r="O13" s="153">
        <v>0</v>
      </c>
      <c r="P13" s="154">
        <f>O13/O10%</f>
        <v>0</v>
      </c>
      <c r="Q13" s="154">
        <v>0</v>
      </c>
      <c r="R13" s="154">
        <f>Q13/Q4%</f>
        <v>0</v>
      </c>
      <c r="S13" s="154">
        <f>O13+Q13</f>
        <v>0</v>
      </c>
      <c r="T13" s="154">
        <f>S13/S10</f>
        <v>0</v>
      </c>
      <c r="U13" s="105">
        <v>0</v>
      </c>
      <c r="V13" s="106">
        <f>U13/U11%</f>
        <v>0</v>
      </c>
      <c r="W13" s="106">
        <v>0</v>
      </c>
      <c r="X13" s="106">
        <f>W13/W11%</f>
        <v>0</v>
      </c>
      <c r="Y13" s="106">
        <f>U13+W13</f>
        <v>0</v>
      </c>
      <c r="Z13" s="106">
        <f>Y13/Y11</f>
        <v>0</v>
      </c>
      <c r="AA13" s="88">
        <v>2</v>
      </c>
      <c r="AB13" s="89">
        <f>AA13/AA11%</f>
        <v>15.384615384615383</v>
      </c>
      <c r="AC13" s="89">
        <v>1</v>
      </c>
      <c r="AD13" s="89">
        <f>AC13/AC11%</f>
        <v>6.666666666666667</v>
      </c>
      <c r="AE13" s="89">
        <f>AA13+AC13</f>
        <v>3</v>
      </c>
      <c r="AF13" s="89">
        <f>AE13/AE11</f>
        <v>0.10714285714285714</v>
      </c>
      <c r="AG13" s="168">
        <f>C13+I13+O13+U13+AA13</f>
        <v>2</v>
      </c>
      <c r="AH13" s="104">
        <f>AG13/AG11%</f>
        <v>4.7619047619047619</v>
      </c>
      <c r="AI13" s="168">
        <f>E13+K13+Q13+W13+AC13</f>
        <v>1</v>
      </c>
      <c r="AJ13" s="104">
        <f>AI13/AI11%</f>
        <v>2</v>
      </c>
      <c r="AK13" s="168">
        <f>AG13+AI13</f>
        <v>3</v>
      </c>
      <c r="AL13" s="178">
        <f>AK13/AK11%</f>
        <v>3.2608695652173911</v>
      </c>
    </row>
    <row r="14" spans="1:38" ht="31.5" customHeight="1">
      <c r="A14" s="176"/>
      <c r="B14" s="47" t="s">
        <v>10</v>
      </c>
      <c r="C14" s="114">
        <v>0</v>
      </c>
      <c r="D14" s="115">
        <v>0</v>
      </c>
      <c r="E14" s="115">
        <v>0</v>
      </c>
      <c r="F14" s="115">
        <v>0</v>
      </c>
      <c r="G14" s="115">
        <f t="shared" ref="G14:G18" si="8">C14+E14</f>
        <v>0</v>
      </c>
      <c r="H14" s="115">
        <f>G14/G10%</f>
        <v>0</v>
      </c>
      <c r="I14" s="110">
        <v>3</v>
      </c>
      <c r="J14" s="111">
        <v>0</v>
      </c>
      <c r="K14" s="111">
        <v>4</v>
      </c>
      <c r="L14" s="111">
        <v>0</v>
      </c>
      <c r="M14" s="111">
        <f t="shared" ref="M14:M18" si="9">I14+K14</f>
        <v>7</v>
      </c>
      <c r="N14" s="111">
        <f>M14/M10%</f>
        <v>175</v>
      </c>
      <c r="O14" s="153">
        <v>3</v>
      </c>
      <c r="P14" s="154">
        <v>0</v>
      </c>
      <c r="Q14" s="154">
        <v>3</v>
      </c>
      <c r="R14" s="154">
        <v>0</v>
      </c>
      <c r="S14" s="154">
        <f t="shared" ref="S14:S18" si="10">O14+Q14</f>
        <v>6</v>
      </c>
      <c r="T14" s="154">
        <f>S14/S10%</f>
        <v>200</v>
      </c>
      <c r="U14" s="105">
        <v>2</v>
      </c>
      <c r="V14" s="106">
        <v>0</v>
      </c>
      <c r="W14" s="106">
        <v>4</v>
      </c>
      <c r="X14" s="106">
        <f>W14/W11%</f>
        <v>28.571428571428569</v>
      </c>
      <c r="Y14" s="106">
        <f t="shared" ref="Y14:Y18" si="11">U14+W14</f>
        <v>6</v>
      </c>
      <c r="Z14" s="106">
        <f>Y14/Y11%</f>
        <v>26.086956521739129</v>
      </c>
      <c r="AA14" s="88">
        <v>2</v>
      </c>
      <c r="AB14" s="89">
        <v>0</v>
      </c>
      <c r="AC14" s="89">
        <v>2</v>
      </c>
      <c r="AD14" s="89">
        <f>AC14/AC11%</f>
        <v>13.333333333333334</v>
      </c>
      <c r="AE14" s="89">
        <f t="shared" ref="AE14:AE18" si="12">AA14+AC14</f>
        <v>4</v>
      </c>
      <c r="AF14" s="89">
        <f>AE14/AE11%</f>
        <v>14.285714285714285</v>
      </c>
      <c r="AG14" s="168">
        <f t="shared" ref="AG14:AG18" si="13">C14+I14+O14+U14+AA14</f>
        <v>10</v>
      </c>
      <c r="AH14" s="104">
        <f>AG14/AG11%</f>
        <v>23.80952380952381</v>
      </c>
      <c r="AI14" s="168">
        <f t="shared" ref="AI14:AI18" si="14">E14+K14+Q14+W14+AC14</f>
        <v>13</v>
      </c>
      <c r="AJ14" s="104">
        <f>AI14/AI11%</f>
        <v>26</v>
      </c>
      <c r="AK14" s="168">
        <f t="shared" ref="AK14:AK18" si="15">AG14+AI14</f>
        <v>23</v>
      </c>
      <c r="AL14" s="178">
        <f>AK14/AK11%</f>
        <v>25</v>
      </c>
    </row>
    <row r="15" spans="1:38" ht="31.5" customHeight="1">
      <c r="A15" s="176"/>
      <c r="B15" s="47" t="s">
        <v>12</v>
      </c>
      <c r="C15" s="114">
        <v>4</v>
      </c>
      <c r="D15" s="115">
        <f>C15/C4%</f>
        <v>66.666666666666671</v>
      </c>
      <c r="E15" s="115">
        <v>4</v>
      </c>
      <c r="F15" s="115">
        <f>E15/E4%</f>
        <v>66.666666666666671</v>
      </c>
      <c r="G15" s="115">
        <f t="shared" si="8"/>
        <v>8</v>
      </c>
      <c r="H15" s="115">
        <f>G15/G10%</f>
        <v>133.33333333333334</v>
      </c>
      <c r="I15" s="110">
        <v>1</v>
      </c>
      <c r="J15" s="111">
        <f>I15/I4%</f>
        <v>16.666666666666668</v>
      </c>
      <c r="K15" s="111">
        <v>1</v>
      </c>
      <c r="L15" s="111">
        <f>K15/K4%</f>
        <v>12.5</v>
      </c>
      <c r="M15" s="111">
        <f t="shared" si="9"/>
        <v>2</v>
      </c>
      <c r="N15" s="111">
        <f>M15/M10%</f>
        <v>50</v>
      </c>
      <c r="O15" s="153">
        <v>2</v>
      </c>
      <c r="P15" s="154">
        <f>O15/O4%</f>
        <v>25</v>
      </c>
      <c r="Q15" s="154">
        <v>4</v>
      </c>
      <c r="R15" s="154">
        <f>Q15/Q4%</f>
        <v>57.142857142857139</v>
      </c>
      <c r="S15" s="154">
        <f t="shared" si="10"/>
        <v>6</v>
      </c>
      <c r="T15" s="154">
        <f>S15/S10%</f>
        <v>200</v>
      </c>
      <c r="U15" s="105">
        <v>1</v>
      </c>
      <c r="V15" s="106">
        <f>U15/U11%</f>
        <v>11.111111111111111</v>
      </c>
      <c r="W15" s="106">
        <v>8</v>
      </c>
      <c r="X15" s="106">
        <f>W15/W11%</f>
        <v>57.142857142857139</v>
      </c>
      <c r="Y15" s="106">
        <f t="shared" si="11"/>
        <v>9</v>
      </c>
      <c r="Z15" s="106">
        <f>Y15/Y11%</f>
        <v>39.130434782608695</v>
      </c>
      <c r="AA15" s="88">
        <v>4</v>
      </c>
      <c r="AB15" s="89">
        <f>AA15/AA11%</f>
        <v>30.769230769230766</v>
      </c>
      <c r="AC15" s="89">
        <v>10</v>
      </c>
      <c r="AD15" s="89">
        <f>AC15/AC11%</f>
        <v>66.666666666666671</v>
      </c>
      <c r="AE15" s="89">
        <f t="shared" si="12"/>
        <v>14</v>
      </c>
      <c r="AF15" s="89">
        <f>AE15/AE11%</f>
        <v>49.999999999999993</v>
      </c>
      <c r="AG15" s="168">
        <f t="shared" si="13"/>
        <v>12</v>
      </c>
      <c r="AH15" s="104">
        <f>AG15/AG11%</f>
        <v>28.571428571428573</v>
      </c>
      <c r="AI15" s="168">
        <f t="shared" si="14"/>
        <v>27</v>
      </c>
      <c r="AJ15" s="104">
        <f>AI15/AI11%</f>
        <v>54</v>
      </c>
      <c r="AK15" s="168">
        <f t="shared" si="15"/>
        <v>39</v>
      </c>
      <c r="AL15" s="178">
        <f>AK15/AK11%</f>
        <v>42.391304347826086</v>
      </c>
    </row>
    <row r="16" spans="1:38" ht="31.5" customHeight="1">
      <c r="A16" s="176"/>
      <c r="B16" s="47" t="s">
        <v>12</v>
      </c>
      <c r="C16" s="114">
        <v>2</v>
      </c>
      <c r="D16" s="115">
        <f>C16/C10%</f>
        <v>50</v>
      </c>
      <c r="E16" s="115">
        <v>1</v>
      </c>
      <c r="F16" s="115">
        <f>E16/E10%</f>
        <v>50</v>
      </c>
      <c r="G16" s="115">
        <f t="shared" si="8"/>
        <v>3</v>
      </c>
      <c r="H16" s="115">
        <f>G16/G10%</f>
        <v>50</v>
      </c>
      <c r="I16" s="110">
        <v>1</v>
      </c>
      <c r="J16" s="111">
        <f>I16/I10%</f>
        <v>50</v>
      </c>
      <c r="K16" s="111">
        <v>2</v>
      </c>
      <c r="L16" s="111">
        <f>K16/K10%</f>
        <v>100</v>
      </c>
      <c r="M16" s="111">
        <f t="shared" si="9"/>
        <v>3</v>
      </c>
      <c r="N16" s="111">
        <f>M16/M10%</f>
        <v>75</v>
      </c>
      <c r="O16" s="153">
        <v>1</v>
      </c>
      <c r="P16" s="154">
        <f>O16/O10%</f>
        <v>33.333333333333336</v>
      </c>
      <c r="Q16" s="154">
        <v>0</v>
      </c>
      <c r="R16" s="154">
        <f>Q16/Q4%</f>
        <v>0</v>
      </c>
      <c r="S16" s="154">
        <f t="shared" si="10"/>
        <v>1</v>
      </c>
      <c r="T16" s="154">
        <f>S16/S10%</f>
        <v>33.333333333333336</v>
      </c>
      <c r="U16" s="105">
        <v>3</v>
      </c>
      <c r="V16" s="106">
        <f>U16/U11%</f>
        <v>33.333333333333336</v>
      </c>
      <c r="W16" s="106">
        <v>1</v>
      </c>
      <c r="X16" s="106">
        <f>W16/W11%</f>
        <v>7.1428571428571423</v>
      </c>
      <c r="Y16" s="106">
        <f t="shared" si="11"/>
        <v>4</v>
      </c>
      <c r="Z16" s="106">
        <f>Y16/Y11%</f>
        <v>17.391304347826086</v>
      </c>
      <c r="AA16" s="88">
        <v>2</v>
      </c>
      <c r="AB16" s="89">
        <f>AA16/AA11%</f>
        <v>15.384615384615383</v>
      </c>
      <c r="AC16" s="89">
        <v>1</v>
      </c>
      <c r="AD16" s="89">
        <f>AC16/AC11%</f>
        <v>6.666666666666667</v>
      </c>
      <c r="AE16" s="89">
        <f t="shared" si="12"/>
        <v>3</v>
      </c>
      <c r="AF16" s="89">
        <f>AE16/AE11%</f>
        <v>10.714285714285714</v>
      </c>
      <c r="AG16" s="168">
        <f t="shared" si="13"/>
        <v>9</v>
      </c>
      <c r="AH16" s="104">
        <f>AG16/AG11%</f>
        <v>21.428571428571431</v>
      </c>
      <c r="AI16" s="168">
        <f t="shared" si="14"/>
        <v>5</v>
      </c>
      <c r="AJ16" s="104">
        <f>AI16/AI11%</f>
        <v>10</v>
      </c>
      <c r="AK16" s="168">
        <f t="shared" si="15"/>
        <v>14</v>
      </c>
      <c r="AL16" s="178">
        <f>AK16/AK11%</f>
        <v>15.217391304347826</v>
      </c>
    </row>
    <row r="17" spans="1:38" ht="31.5" customHeight="1">
      <c r="A17" s="176"/>
      <c r="B17" s="47" t="s">
        <v>13</v>
      </c>
      <c r="C17" s="114">
        <v>0</v>
      </c>
      <c r="D17" s="115">
        <f>C17/C10%</f>
        <v>0</v>
      </c>
      <c r="E17" s="115">
        <v>1</v>
      </c>
      <c r="F17" s="115">
        <f>E17/E10%</f>
        <v>50</v>
      </c>
      <c r="G17" s="115">
        <f t="shared" si="8"/>
        <v>1</v>
      </c>
      <c r="H17" s="115">
        <f>G17/G10%</f>
        <v>16.666666666666668</v>
      </c>
      <c r="I17" s="110">
        <v>1</v>
      </c>
      <c r="J17" s="111">
        <f>I17/I10%</f>
        <v>50</v>
      </c>
      <c r="K17" s="111">
        <v>1</v>
      </c>
      <c r="L17" s="111">
        <f>K17/K10%</f>
        <v>50</v>
      </c>
      <c r="M17" s="111">
        <f t="shared" si="9"/>
        <v>2</v>
      </c>
      <c r="N17" s="111">
        <f>M17/M10%</f>
        <v>50</v>
      </c>
      <c r="O17" s="153">
        <v>2</v>
      </c>
      <c r="P17" s="154">
        <f>O17/O10%</f>
        <v>66.666666666666671</v>
      </c>
      <c r="Q17" s="154">
        <v>0</v>
      </c>
      <c r="R17" s="154">
        <f>Q17/Q4%</f>
        <v>0</v>
      </c>
      <c r="S17" s="154">
        <f t="shared" si="10"/>
        <v>2</v>
      </c>
      <c r="T17" s="154">
        <f>S17/S10%</f>
        <v>66.666666666666671</v>
      </c>
      <c r="U17" s="105">
        <v>3</v>
      </c>
      <c r="V17" s="106">
        <f>U17/U11%</f>
        <v>33.333333333333336</v>
      </c>
      <c r="W17" s="106">
        <v>1</v>
      </c>
      <c r="X17" s="106">
        <f>W17/W11%</f>
        <v>7.1428571428571423</v>
      </c>
      <c r="Y17" s="106">
        <f t="shared" si="11"/>
        <v>4</v>
      </c>
      <c r="Z17" s="106">
        <f>Y17/Y11%</f>
        <v>17.391304347826086</v>
      </c>
      <c r="AA17" s="88">
        <v>3</v>
      </c>
      <c r="AB17" s="89">
        <f>AA17/AA11%</f>
        <v>23.076923076923077</v>
      </c>
      <c r="AC17" s="89">
        <v>1</v>
      </c>
      <c r="AD17" s="89">
        <f>AC17/AC11%</f>
        <v>6.666666666666667</v>
      </c>
      <c r="AE17" s="89">
        <f t="shared" si="12"/>
        <v>4</v>
      </c>
      <c r="AF17" s="89">
        <f>AE17/AE11%</f>
        <v>14.285714285714285</v>
      </c>
      <c r="AG17" s="168">
        <f t="shared" si="13"/>
        <v>9</v>
      </c>
      <c r="AH17" s="104">
        <f>AG17/AG11%</f>
        <v>21.428571428571431</v>
      </c>
      <c r="AI17" s="168">
        <f t="shared" si="14"/>
        <v>4</v>
      </c>
      <c r="AJ17" s="104">
        <f>AI17/AI11%</f>
        <v>8</v>
      </c>
      <c r="AK17" s="168">
        <f t="shared" si="15"/>
        <v>13</v>
      </c>
      <c r="AL17" s="178">
        <f>AK17/AK11%</f>
        <v>14.130434782608695</v>
      </c>
    </row>
    <row r="18" spans="1:38" ht="31.5" customHeight="1">
      <c r="A18" s="179"/>
      <c r="B18" s="47"/>
      <c r="C18" s="114">
        <f>C13+C14+C15+C16+C17</f>
        <v>6</v>
      </c>
      <c r="D18" s="115">
        <f>C18/C4%</f>
        <v>100</v>
      </c>
      <c r="E18" s="115">
        <f>E13+E14+E15+E16+E17</f>
        <v>6</v>
      </c>
      <c r="F18" s="115">
        <f>E18/E4%</f>
        <v>100</v>
      </c>
      <c r="G18" s="115">
        <f t="shared" si="8"/>
        <v>12</v>
      </c>
      <c r="H18" s="115">
        <f>G18/G4%</f>
        <v>100</v>
      </c>
      <c r="I18" s="110">
        <f>I13+I14+I15+I16+I17</f>
        <v>6</v>
      </c>
      <c r="J18" s="111">
        <f>I18/I4%</f>
        <v>100</v>
      </c>
      <c r="K18" s="111">
        <f>K13+K14+K15+K16+K17</f>
        <v>8</v>
      </c>
      <c r="L18" s="111">
        <f>K18/K4%</f>
        <v>100</v>
      </c>
      <c r="M18" s="111">
        <f t="shared" si="9"/>
        <v>14</v>
      </c>
      <c r="N18" s="111">
        <f>M18/M4%</f>
        <v>99.999999999999986</v>
      </c>
      <c r="O18" s="153">
        <f>O13+O14+O15+O16+O17</f>
        <v>8</v>
      </c>
      <c r="P18" s="154">
        <f>O18/O4%</f>
        <v>100</v>
      </c>
      <c r="Q18" s="154">
        <f>Q13+Q14+Q15+Q16+Q17</f>
        <v>7</v>
      </c>
      <c r="R18" s="154">
        <f>Q18/Q4%</f>
        <v>99.999999999999986</v>
      </c>
      <c r="S18" s="154">
        <f t="shared" si="10"/>
        <v>15</v>
      </c>
      <c r="T18" s="154">
        <f>S18/S4%</f>
        <v>100</v>
      </c>
      <c r="U18" s="105">
        <f>U13+U14+U15+U16+U17</f>
        <v>9</v>
      </c>
      <c r="V18" s="106">
        <f>U18/U11%</f>
        <v>100</v>
      </c>
      <c r="W18" s="106">
        <f>W13+W14+W15+W16+W17</f>
        <v>14</v>
      </c>
      <c r="X18" s="106">
        <f>W18/W11%</f>
        <v>99.999999999999986</v>
      </c>
      <c r="Y18" s="106">
        <f t="shared" si="11"/>
        <v>23</v>
      </c>
      <c r="Z18" s="106">
        <f>Y18/Y11%</f>
        <v>100</v>
      </c>
      <c r="AA18" s="88">
        <f>AA13+AA14+AA15+AA16+AA17</f>
        <v>13</v>
      </c>
      <c r="AB18" s="89">
        <f>AA18/AA11%</f>
        <v>100</v>
      </c>
      <c r="AC18" s="89">
        <f>AC13+AC14+AC15+AC16+AC17</f>
        <v>15</v>
      </c>
      <c r="AD18" s="89">
        <f>AC18/AC11%</f>
        <v>100</v>
      </c>
      <c r="AE18" s="89">
        <f t="shared" si="12"/>
        <v>28</v>
      </c>
      <c r="AF18" s="89">
        <f>AE18/AE11%</f>
        <v>99.999999999999986</v>
      </c>
      <c r="AG18" s="168">
        <f t="shared" si="13"/>
        <v>42</v>
      </c>
      <c r="AH18" s="104">
        <f>AG18/AG11%</f>
        <v>100</v>
      </c>
      <c r="AI18" s="168">
        <f t="shared" si="14"/>
        <v>50</v>
      </c>
      <c r="AJ18" s="104">
        <f>AI18/AI11%</f>
        <v>100</v>
      </c>
      <c r="AK18" s="168">
        <f t="shared" si="15"/>
        <v>92</v>
      </c>
      <c r="AL18" s="178">
        <f>AK18/AK11%</f>
        <v>100</v>
      </c>
    </row>
    <row r="19" spans="1:38" ht="23.25" customHeight="1">
      <c r="A19" s="179"/>
      <c r="B19" s="47"/>
      <c r="C19" s="114"/>
      <c r="D19" s="115"/>
      <c r="E19" s="115"/>
      <c r="F19" s="115"/>
      <c r="G19" s="115"/>
      <c r="H19" s="115"/>
      <c r="I19" s="110"/>
      <c r="J19" s="111"/>
      <c r="K19" s="111"/>
      <c r="L19" s="111"/>
      <c r="M19" s="111"/>
      <c r="N19" s="111"/>
      <c r="O19" s="153"/>
      <c r="P19" s="154"/>
      <c r="Q19" s="154"/>
      <c r="R19" s="154"/>
      <c r="S19" s="154"/>
      <c r="T19" s="154"/>
      <c r="U19" s="105"/>
      <c r="V19" s="106"/>
      <c r="W19" s="106"/>
      <c r="X19" s="106"/>
      <c r="Y19" s="106"/>
      <c r="Z19" s="106"/>
      <c r="AA19" s="88"/>
      <c r="AB19" s="89"/>
      <c r="AC19" s="89"/>
      <c r="AD19" s="89"/>
      <c r="AE19" s="89"/>
      <c r="AF19" s="89"/>
      <c r="AG19" s="168"/>
      <c r="AH19" s="104"/>
      <c r="AI19" s="168"/>
      <c r="AJ19" s="104"/>
      <c r="AK19" s="168"/>
      <c r="AL19" s="178"/>
    </row>
    <row r="20" spans="1:38" ht="27" customHeight="1">
      <c r="A20" s="176" t="s">
        <v>56</v>
      </c>
      <c r="B20" s="47" t="s">
        <v>11</v>
      </c>
      <c r="C20" s="114">
        <v>0</v>
      </c>
      <c r="D20" s="115">
        <f>C20/C4%</f>
        <v>0</v>
      </c>
      <c r="E20" s="115">
        <v>0</v>
      </c>
      <c r="F20" s="115">
        <f>E20/E17</f>
        <v>0</v>
      </c>
      <c r="G20" s="115">
        <f>C20+E20</f>
        <v>0</v>
      </c>
      <c r="H20" s="115">
        <f>G20/G17</f>
        <v>0</v>
      </c>
      <c r="I20" s="110">
        <v>0</v>
      </c>
      <c r="J20" s="111">
        <f>I20/I4%</f>
        <v>0</v>
      </c>
      <c r="K20" s="111">
        <v>0</v>
      </c>
      <c r="L20" s="111">
        <f>K20/K4%</f>
        <v>0</v>
      </c>
      <c r="M20" s="111">
        <f>I20+K20</f>
        <v>0</v>
      </c>
      <c r="N20" s="111">
        <f>M20/M17</f>
        <v>0</v>
      </c>
      <c r="O20" s="153">
        <v>0</v>
      </c>
      <c r="P20" s="154">
        <f>O20/O4%</f>
        <v>0</v>
      </c>
      <c r="Q20" s="154">
        <v>0</v>
      </c>
      <c r="R20" s="154">
        <f>Q20/Q4%</f>
        <v>0</v>
      </c>
      <c r="S20" s="154">
        <f>O20+Q20</f>
        <v>0</v>
      </c>
      <c r="T20" s="154">
        <f>S20/S17</f>
        <v>0</v>
      </c>
      <c r="U20" s="105">
        <v>0</v>
      </c>
      <c r="V20" s="106">
        <f>U20/U18%</f>
        <v>0</v>
      </c>
      <c r="W20" s="106">
        <v>0</v>
      </c>
      <c r="X20" s="106">
        <f>W20/W18%</f>
        <v>0</v>
      </c>
      <c r="Y20" s="106">
        <f>U20+W20</f>
        <v>0</v>
      </c>
      <c r="Z20" s="106">
        <f>Y20/Y18</f>
        <v>0</v>
      </c>
      <c r="AA20" s="88">
        <v>0</v>
      </c>
      <c r="AB20" s="89">
        <f>AA20/AA18%</f>
        <v>0</v>
      </c>
      <c r="AC20" s="89">
        <v>0</v>
      </c>
      <c r="AD20" s="89">
        <f>AC20/AC18%</f>
        <v>0</v>
      </c>
      <c r="AE20" s="89">
        <f>AA20+AC20</f>
        <v>0</v>
      </c>
      <c r="AF20" s="89">
        <f>AE20/AE18</f>
        <v>0</v>
      </c>
      <c r="AG20" s="168">
        <f>C20+I20+O20+U20+AA20</f>
        <v>0</v>
      </c>
      <c r="AH20" s="104">
        <f>AG20/AG18%</f>
        <v>0</v>
      </c>
      <c r="AI20" s="168">
        <f>E20+K20+Q20+W20+AC20</f>
        <v>0</v>
      </c>
      <c r="AJ20" s="104">
        <f>AI20/AI18%</f>
        <v>0</v>
      </c>
      <c r="AK20" s="168">
        <f>AG20+AI20</f>
        <v>0</v>
      </c>
      <c r="AL20" s="178">
        <f>AK20/AK18%</f>
        <v>0</v>
      </c>
    </row>
    <row r="21" spans="1:38" ht="27" customHeight="1">
      <c r="A21" s="176"/>
      <c r="B21" s="47" t="s">
        <v>10</v>
      </c>
      <c r="C21" s="114">
        <v>0</v>
      </c>
      <c r="D21" s="115">
        <v>0</v>
      </c>
      <c r="E21" s="115">
        <v>2</v>
      </c>
      <c r="F21" s="115">
        <v>0</v>
      </c>
      <c r="G21" s="115">
        <f t="shared" ref="G21:G25" si="16">C21+E21</f>
        <v>2</v>
      </c>
      <c r="H21" s="115">
        <f>G21/G4%</f>
        <v>16.666666666666668</v>
      </c>
      <c r="I21" s="110">
        <v>3</v>
      </c>
      <c r="J21" s="111">
        <f>I21/I4%</f>
        <v>50</v>
      </c>
      <c r="K21" s="111">
        <v>3</v>
      </c>
      <c r="L21" s="111">
        <f>K21/K4%</f>
        <v>37.5</v>
      </c>
      <c r="M21" s="111">
        <f t="shared" ref="M21:M25" si="17">I21+K21</f>
        <v>6</v>
      </c>
      <c r="N21" s="111">
        <f>M21/M4%</f>
        <v>42.857142857142854</v>
      </c>
      <c r="O21" s="153">
        <v>0</v>
      </c>
      <c r="P21" s="154">
        <v>0</v>
      </c>
      <c r="Q21" s="154">
        <v>1</v>
      </c>
      <c r="R21" s="154">
        <f>Q21/Q4%</f>
        <v>14.285714285714285</v>
      </c>
      <c r="S21" s="154">
        <f t="shared" ref="S21:S25" si="18">O21+Q21</f>
        <v>1</v>
      </c>
      <c r="T21" s="154">
        <f>S21/S4%</f>
        <v>6.666666666666667</v>
      </c>
      <c r="U21" s="105">
        <v>2</v>
      </c>
      <c r="V21" s="106">
        <v>0</v>
      </c>
      <c r="W21" s="106">
        <v>3</v>
      </c>
      <c r="X21" s="106">
        <f>W21/W18%</f>
        <v>21.428571428571427</v>
      </c>
      <c r="Y21" s="106">
        <f t="shared" ref="Y21:Y25" si="19">U21+W21</f>
        <v>5</v>
      </c>
      <c r="Z21" s="106">
        <f>Y21/Y18%</f>
        <v>21.739130434782609</v>
      </c>
      <c r="AA21" s="88">
        <v>5</v>
      </c>
      <c r="AB21" s="89">
        <v>0</v>
      </c>
      <c r="AC21" s="89">
        <v>4</v>
      </c>
      <c r="AD21" s="89">
        <f>AC21/AC18%</f>
        <v>26.666666666666668</v>
      </c>
      <c r="AE21" s="89">
        <f t="shared" ref="AE21:AE25" si="20">AA21+AC21</f>
        <v>9</v>
      </c>
      <c r="AF21" s="89">
        <f>AE21/AE18%</f>
        <v>32.142857142857139</v>
      </c>
      <c r="AG21" s="168">
        <f t="shared" ref="AG21:AG25" si="21">C21+I21+O21+U21+AA21</f>
        <v>10</v>
      </c>
      <c r="AH21" s="104">
        <f>AG21/AG18%</f>
        <v>23.80952380952381</v>
      </c>
      <c r="AI21" s="168">
        <f t="shared" ref="AI21:AI25" si="22">E21+K21+Q21+W21+AC21</f>
        <v>13</v>
      </c>
      <c r="AJ21" s="104">
        <f>AI21/AI18%</f>
        <v>26</v>
      </c>
      <c r="AK21" s="168">
        <f t="shared" ref="AK21:AK25" si="23">AG21+AI21</f>
        <v>23</v>
      </c>
      <c r="AL21" s="178">
        <f>AK21/AK18%</f>
        <v>25</v>
      </c>
    </row>
    <row r="22" spans="1:38" ht="27" customHeight="1">
      <c r="A22" s="176"/>
      <c r="B22" s="47" t="s">
        <v>12</v>
      </c>
      <c r="C22" s="114">
        <v>4</v>
      </c>
      <c r="D22" s="115">
        <f>C22/C4%</f>
        <v>66.666666666666671</v>
      </c>
      <c r="E22" s="115">
        <v>3</v>
      </c>
      <c r="F22" s="115">
        <f>E22/E4%</f>
        <v>50</v>
      </c>
      <c r="G22" s="115">
        <f t="shared" si="16"/>
        <v>7</v>
      </c>
      <c r="H22" s="115">
        <f>G22/G4%</f>
        <v>58.333333333333336</v>
      </c>
      <c r="I22" s="110">
        <v>0</v>
      </c>
      <c r="J22" s="111">
        <f>I22/I4%</f>
        <v>0</v>
      </c>
      <c r="K22" s="111">
        <v>3</v>
      </c>
      <c r="L22" s="111">
        <f>K22/K4%</f>
        <v>37.5</v>
      </c>
      <c r="M22" s="111">
        <f t="shared" si="17"/>
        <v>3</v>
      </c>
      <c r="N22" s="111">
        <f>M22/M4%</f>
        <v>21.428571428571427</v>
      </c>
      <c r="O22" s="153">
        <v>4</v>
      </c>
      <c r="P22" s="154">
        <f>O22/O4%</f>
        <v>50</v>
      </c>
      <c r="Q22" s="154">
        <v>4</v>
      </c>
      <c r="R22" s="154">
        <f>Q22/Q4%</f>
        <v>57.142857142857139</v>
      </c>
      <c r="S22" s="154">
        <f t="shared" si="18"/>
        <v>8</v>
      </c>
      <c r="T22" s="154">
        <f>S22/S4%</f>
        <v>53.333333333333336</v>
      </c>
      <c r="U22" s="105">
        <v>3</v>
      </c>
      <c r="V22" s="106">
        <f>U22/U18%</f>
        <v>33.333333333333336</v>
      </c>
      <c r="W22" s="106">
        <v>4</v>
      </c>
      <c r="X22" s="106">
        <f>W22/W18%</f>
        <v>28.571428571428569</v>
      </c>
      <c r="Y22" s="106">
        <f t="shared" si="19"/>
        <v>7</v>
      </c>
      <c r="Z22" s="106">
        <f>Y22/Y18%</f>
        <v>30.434782608695652</v>
      </c>
      <c r="AA22" s="88">
        <v>1</v>
      </c>
      <c r="AB22" s="89">
        <f>AA22/AA18%</f>
        <v>7.6923076923076916</v>
      </c>
      <c r="AC22" s="89">
        <v>7</v>
      </c>
      <c r="AD22" s="89">
        <f>AC22/AC18%</f>
        <v>46.666666666666671</v>
      </c>
      <c r="AE22" s="89">
        <f t="shared" si="20"/>
        <v>8</v>
      </c>
      <c r="AF22" s="89">
        <f>AE22/AE18%</f>
        <v>28.571428571428569</v>
      </c>
      <c r="AG22" s="168">
        <f t="shared" si="21"/>
        <v>12</v>
      </c>
      <c r="AH22" s="104">
        <f>AG22/AG18%</f>
        <v>28.571428571428573</v>
      </c>
      <c r="AI22" s="168">
        <f t="shared" si="22"/>
        <v>21</v>
      </c>
      <c r="AJ22" s="104">
        <f>AI22/AI18%</f>
        <v>42</v>
      </c>
      <c r="AK22" s="168">
        <f t="shared" si="23"/>
        <v>33</v>
      </c>
      <c r="AL22" s="178">
        <f>AK22/AK18%</f>
        <v>35.869565217391305</v>
      </c>
    </row>
    <row r="23" spans="1:38" ht="27" customHeight="1">
      <c r="A23" s="176"/>
      <c r="B23" s="47" t="s">
        <v>12</v>
      </c>
      <c r="C23" s="114">
        <v>2</v>
      </c>
      <c r="D23" s="115">
        <f>C23/C4%</f>
        <v>33.333333333333336</v>
      </c>
      <c r="E23" s="115">
        <v>0</v>
      </c>
      <c r="F23" s="115">
        <f>E23/E4%</f>
        <v>0</v>
      </c>
      <c r="G23" s="115">
        <f t="shared" si="16"/>
        <v>2</v>
      </c>
      <c r="H23" s="115">
        <f>G23/G4%</f>
        <v>16.666666666666668</v>
      </c>
      <c r="I23" s="110">
        <v>1</v>
      </c>
      <c r="J23" s="111">
        <f>I23/I4%</f>
        <v>16.666666666666668</v>
      </c>
      <c r="K23" s="111">
        <v>0</v>
      </c>
      <c r="L23" s="111">
        <f>K23/K4%</f>
        <v>0</v>
      </c>
      <c r="M23" s="111">
        <f t="shared" si="17"/>
        <v>1</v>
      </c>
      <c r="N23" s="111">
        <f>M23/M4%</f>
        <v>7.1428571428571423</v>
      </c>
      <c r="O23" s="153">
        <v>2</v>
      </c>
      <c r="P23" s="154">
        <f>O23/O4%</f>
        <v>25</v>
      </c>
      <c r="Q23" s="154">
        <v>2</v>
      </c>
      <c r="R23" s="154">
        <f>Q23/Q4%</f>
        <v>28.571428571428569</v>
      </c>
      <c r="S23" s="154">
        <f t="shared" si="18"/>
        <v>4</v>
      </c>
      <c r="T23" s="154">
        <f>S23/S4%</f>
        <v>26.666666666666668</v>
      </c>
      <c r="U23" s="105">
        <v>1</v>
      </c>
      <c r="V23" s="106">
        <f>U23/U18%</f>
        <v>11.111111111111111</v>
      </c>
      <c r="W23" s="106">
        <v>7</v>
      </c>
      <c r="X23" s="106">
        <f>W23/W18%</f>
        <v>49.999999999999993</v>
      </c>
      <c r="Y23" s="106">
        <f t="shared" si="19"/>
        <v>8</v>
      </c>
      <c r="Z23" s="106">
        <f>Y23/Y18%</f>
        <v>34.782608695652172</v>
      </c>
      <c r="AA23" s="88">
        <v>2</v>
      </c>
      <c r="AB23" s="89">
        <f>AA23/AA18%</f>
        <v>15.384615384615383</v>
      </c>
      <c r="AC23" s="89">
        <v>2</v>
      </c>
      <c r="AD23" s="89">
        <f>AC23/AC18%</f>
        <v>13.333333333333334</v>
      </c>
      <c r="AE23" s="89">
        <f t="shared" si="20"/>
        <v>4</v>
      </c>
      <c r="AF23" s="89">
        <f>AE23/AE18%</f>
        <v>14.285714285714285</v>
      </c>
      <c r="AG23" s="168">
        <f t="shared" si="21"/>
        <v>8</v>
      </c>
      <c r="AH23" s="104">
        <f>AG23/AG18%</f>
        <v>19.047619047619047</v>
      </c>
      <c r="AI23" s="168">
        <f t="shared" si="22"/>
        <v>11</v>
      </c>
      <c r="AJ23" s="104">
        <f>AI23/AI18%</f>
        <v>22</v>
      </c>
      <c r="AK23" s="168">
        <f t="shared" si="23"/>
        <v>19</v>
      </c>
      <c r="AL23" s="178">
        <f>AK23/AK18%</f>
        <v>20.652173913043477</v>
      </c>
    </row>
    <row r="24" spans="1:38" ht="27.75" customHeight="1">
      <c r="A24" s="176"/>
      <c r="B24" s="47" t="s">
        <v>13</v>
      </c>
      <c r="C24" s="114">
        <v>0</v>
      </c>
      <c r="D24" s="115">
        <f>C24/C4%</f>
        <v>0</v>
      </c>
      <c r="E24" s="115">
        <v>1</v>
      </c>
      <c r="F24" s="115">
        <f>E24/E4%</f>
        <v>16.666666666666668</v>
      </c>
      <c r="G24" s="115">
        <f t="shared" si="16"/>
        <v>1</v>
      </c>
      <c r="H24" s="115">
        <f>G24/G4%</f>
        <v>8.3333333333333339</v>
      </c>
      <c r="I24" s="110">
        <v>2</v>
      </c>
      <c r="J24" s="111">
        <f>I24/I4%</f>
        <v>33.333333333333336</v>
      </c>
      <c r="K24" s="111">
        <v>2</v>
      </c>
      <c r="L24" s="111">
        <f>K24/K4%</f>
        <v>25</v>
      </c>
      <c r="M24" s="111">
        <f t="shared" si="17"/>
        <v>4</v>
      </c>
      <c r="N24" s="111">
        <f>M24/M4%</f>
        <v>28.571428571428569</v>
      </c>
      <c r="O24" s="153">
        <v>2</v>
      </c>
      <c r="P24" s="154">
        <f>O24/O4%</f>
        <v>25</v>
      </c>
      <c r="Q24" s="154">
        <v>0</v>
      </c>
      <c r="R24" s="154">
        <f>Q24/Q4%</f>
        <v>0</v>
      </c>
      <c r="S24" s="154">
        <f t="shared" si="18"/>
        <v>2</v>
      </c>
      <c r="T24" s="154">
        <f>S24/S4%</f>
        <v>13.333333333333334</v>
      </c>
      <c r="U24" s="105">
        <v>3</v>
      </c>
      <c r="V24" s="106">
        <f>U24/U18%</f>
        <v>33.333333333333336</v>
      </c>
      <c r="W24" s="106">
        <v>0</v>
      </c>
      <c r="X24" s="106">
        <f>W24/W18%</f>
        <v>0</v>
      </c>
      <c r="Y24" s="106">
        <f t="shared" si="19"/>
        <v>3</v>
      </c>
      <c r="Z24" s="106">
        <f>Y24/Y18%</f>
        <v>13.043478260869565</v>
      </c>
      <c r="AA24" s="88">
        <v>5</v>
      </c>
      <c r="AB24" s="89">
        <f>AA24/AA18%</f>
        <v>38.46153846153846</v>
      </c>
      <c r="AC24" s="89">
        <v>2</v>
      </c>
      <c r="AD24" s="89">
        <f>AC24/AC18%</f>
        <v>13.333333333333334</v>
      </c>
      <c r="AE24" s="89">
        <f t="shared" si="20"/>
        <v>7</v>
      </c>
      <c r="AF24" s="89">
        <f>AE24/AE18%</f>
        <v>24.999999999999996</v>
      </c>
      <c r="AG24" s="168">
        <f t="shared" si="21"/>
        <v>12</v>
      </c>
      <c r="AH24" s="104">
        <f>AG24/AG18%</f>
        <v>28.571428571428573</v>
      </c>
      <c r="AI24" s="168">
        <f t="shared" si="22"/>
        <v>5</v>
      </c>
      <c r="AJ24" s="104">
        <f>AI24/AI18%</f>
        <v>10</v>
      </c>
      <c r="AK24" s="168">
        <f t="shared" si="23"/>
        <v>17</v>
      </c>
      <c r="AL24" s="178">
        <f>AK24/AK18%</f>
        <v>18.478260869565215</v>
      </c>
    </row>
    <row r="25" spans="1:38" ht="24.75" customHeight="1">
      <c r="A25" s="179"/>
      <c r="B25" s="47"/>
      <c r="C25" s="114">
        <f>C20+C21+C22+C23+C24</f>
        <v>6</v>
      </c>
      <c r="D25" s="115">
        <f>C25/C4%</f>
        <v>100</v>
      </c>
      <c r="E25" s="115">
        <f>E20+E21+E22+E23+E24</f>
        <v>6</v>
      </c>
      <c r="F25" s="115">
        <f>E25/E4%</f>
        <v>100</v>
      </c>
      <c r="G25" s="115">
        <f t="shared" si="16"/>
        <v>12</v>
      </c>
      <c r="H25" s="115">
        <f>G25/G4%</f>
        <v>100</v>
      </c>
      <c r="I25" s="110">
        <f>I20+I21+I22+I23+I24</f>
        <v>6</v>
      </c>
      <c r="J25" s="111">
        <f>I25/I4%</f>
        <v>100</v>
      </c>
      <c r="K25" s="111">
        <f>K20+K21+K22+K23+K24</f>
        <v>8</v>
      </c>
      <c r="L25" s="111">
        <f>K25/K4%</f>
        <v>100</v>
      </c>
      <c r="M25" s="111">
        <f t="shared" si="17"/>
        <v>14</v>
      </c>
      <c r="N25" s="111">
        <f>M25/M4%</f>
        <v>99.999999999999986</v>
      </c>
      <c r="O25" s="153">
        <f>O20+O21+O22+O23+O24</f>
        <v>8</v>
      </c>
      <c r="P25" s="154">
        <f>O25/O4%</f>
        <v>100</v>
      </c>
      <c r="Q25" s="154">
        <f>Q20+Q21+Q22+Q23+Q24</f>
        <v>7</v>
      </c>
      <c r="R25" s="154">
        <f>Q25/Q4%</f>
        <v>99.999999999999986</v>
      </c>
      <c r="S25" s="154">
        <f t="shared" si="18"/>
        <v>15</v>
      </c>
      <c r="T25" s="154">
        <f>S25/S4%</f>
        <v>100</v>
      </c>
      <c r="U25" s="105">
        <f>U20+U21+U22+U23+U24</f>
        <v>9</v>
      </c>
      <c r="V25" s="106">
        <f>U25/U18%</f>
        <v>100</v>
      </c>
      <c r="W25" s="106">
        <f>W20+W21+W22+W23+W24</f>
        <v>14</v>
      </c>
      <c r="X25" s="106">
        <f>W25/W18%</f>
        <v>99.999999999999986</v>
      </c>
      <c r="Y25" s="106">
        <f t="shared" si="19"/>
        <v>23</v>
      </c>
      <c r="Z25" s="106">
        <f>Y25/Y18%</f>
        <v>100</v>
      </c>
      <c r="AA25" s="88">
        <f>AA20+AA21+AA22+AA23+AA24</f>
        <v>13</v>
      </c>
      <c r="AB25" s="89">
        <f>AA25/AA18%</f>
        <v>100</v>
      </c>
      <c r="AC25" s="89">
        <f>AC20+AC21+AC22+AC23+AC24</f>
        <v>15</v>
      </c>
      <c r="AD25" s="89">
        <f>AC25/AC18%</f>
        <v>100</v>
      </c>
      <c r="AE25" s="89">
        <f t="shared" si="20"/>
        <v>28</v>
      </c>
      <c r="AF25" s="89">
        <f>AE25/AE18%</f>
        <v>99.999999999999986</v>
      </c>
      <c r="AG25" s="168">
        <f t="shared" si="21"/>
        <v>42</v>
      </c>
      <c r="AH25" s="104">
        <f>AG25/AG18%</f>
        <v>100</v>
      </c>
      <c r="AI25" s="168">
        <f t="shared" si="22"/>
        <v>50</v>
      </c>
      <c r="AJ25" s="104">
        <f>AI25/AI18%</f>
        <v>100</v>
      </c>
      <c r="AK25" s="168">
        <f t="shared" si="23"/>
        <v>92</v>
      </c>
      <c r="AL25" s="178">
        <f>AK25/AK18%</f>
        <v>100</v>
      </c>
    </row>
    <row r="26" spans="1:38" ht="24.75" customHeight="1">
      <c r="A26" s="179"/>
      <c r="B26" s="47"/>
      <c r="C26" s="115"/>
      <c r="D26" s="115"/>
      <c r="E26" s="115"/>
      <c r="F26" s="115"/>
      <c r="G26" s="115"/>
      <c r="H26" s="115"/>
      <c r="I26" s="111"/>
      <c r="J26" s="111"/>
      <c r="K26" s="111"/>
      <c r="L26" s="111"/>
      <c r="M26" s="111"/>
      <c r="N26" s="111"/>
      <c r="O26" s="154"/>
      <c r="P26" s="154"/>
      <c r="Q26" s="154"/>
      <c r="R26" s="154"/>
      <c r="S26" s="154"/>
      <c r="T26" s="154"/>
      <c r="U26" s="106"/>
      <c r="V26" s="106"/>
      <c r="W26" s="106"/>
      <c r="X26" s="106"/>
      <c r="Y26" s="106"/>
      <c r="Z26" s="106"/>
      <c r="AA26" s="89"/>
      <c r="AB26" s="89"/>
      <c r="AC26" s="89"/>
      <c r="AD26" s="89"/>
      <c r="AE26" s="89"/>
      <c r="AF26" s="89"/>
      <c r="AG26" s="168"/>
      <c r="AH26" s="104"/>
      <c r="AI26" s="168"/>
      <c r="AJ26" s="104"/>
      <c r="AK26" s="168"/>
      <c r="AL26" s="178"/>
    </row>
    <row r="27" spans="1:38" ht="23.25" customHeight="1">
      <c r="A27" s="176" t="s">
        <v>20</v>
      </c>
      <c r="B27" s="47" t="s">
        <v>11</v>
      </c>
      <c r="C27" s="114">
        <v>0</v>
      </c>
      <c r="D27" s="115">
        <f>C27/C25%</f>
        <v>0</v>
      </c>
      <c r="E27" s="115">
        <v>0</v>
      </c>
      <c r="F27" s="115">
        <f>E27/E25</f>
        <v>0</v>
      </c>
      <c r="G27" s="115">
        <f>C27+E27</f>
        <v>0</v>
      </c>
      <c r="H27" s="115">
        <f>G27/G25</f>
        <v>0</v>
      </c>
      <c r="I27" s="110">
        <v>0</v>
      </c>
      <c r="J27" s="111">
        <f>I27/I25%</f>
        <v>0</v>
      </c>
      <c r="K27" s="111">
        <v>0</v>
      </c>
      <c r="L27" s="111">
        <f>K27/K25</f>
        <v>0</v>
      </c>
      <c r="M27" s="111">
        <f>I27+K27</f>
        <v>0</v>
      </c>
      <c r="N27" s="111">
        <f>M27/M25</f>
        <v>0</v>
      </c>
      <c r="O27" s="153">
        <v>0</v>
      </c>
      <c r="P27" s="154">
        <f>O27/O4%</f>
        <v>0</v>
      </c>
      <c r="Q27" s="154">
        <v>0</v>
      </c>
      <c r="R27" s="154">
        <f>Q27/Q25</f>
        <v>0</v>
      </c>
      <c r="S27" s="154">
        <f>O27+Q27</f>
        <v>0</v>
      </c>
      <c r="T27" s="154">
        <f>S27/S25</f>
        <v>0</v>
      </c>
      <c r="U27" s="105">
        <v>0</v>
      </c>
      <c r="V27" s="106">
        <f>U27/U25%</f>
        <v>0</v>
      </c>
      <c r="W27" s="106">
        <v>0</v>
      </c>
      <c r="X27" s="106">
        <f>W27/W25%</f>
        <v>0</v>
      </c>
      <c r="Y27" s="106">
        <f>U27+W27</f>
        <v>0</v>
      </c>
      <c r="Z27" s="106">
        <f>Y27/Y25</f>
        <v>0</v>
      </c>
      <c r="AA27" s="88">
        <v>0</v>
      </c>
      <c r="AB27" s="89">
        <f>AA27/AA25%</f>
        <v>0</v>
      </c>
      <c r="AC27" s="89">
        <v>0</v>
      </c>
      <c r="AD27" s="89">
        <f>AC27/AC25%</f>
        <v>0</v>
      </c>
      <c r="AE27" s="89">
        <f>AA27+AC27</f>
        <v>0</v>
      </c>
      <c r="AF27" s="89">
        <f>AE27/AE25</f>
        <v>0</v>
      </c>
      <c r="AG27" s="168">
        <f>C27+I27+O27+U27+AA27</f>
        <v>0</v>
      </c>
      <c r="AH27" s="104">
        <f>AG27/AG25%</f>
        <v>0</v>
      </c>
      <c r="AI27" s="168">
        <f>E27+K27+Q27+W27+AC27</f>
        <v>0</v>
      </c>
      <c r="AJ27" s="104"/>
      <c r="AK27" s="168"/>
      <c r="AL27" s="178"/>
    </row>
    <row r="28" spans="1:38" ht="23.25" customHeight="1">
      <c r="A28" s="176"/>
      <c r="B28" s="47" t="s">
        <v>10</v>
      </c>
      <c r="C28" s="114">
        <v>0</v>
      </c>
      <c r="D28" s="115">
        <v>0</v>
      </c>
      <c r="E28" s="115">
        <v>0</v>
      </c>
      <c r="F28" s="115">
        <v>0</v>
      </c>
      <c r="G28" s="115">
        <f t="shared" ref="G28:G32" si="24">C28+E28</f>
        <v>0</v>
      </c>
      <c r="H28" s="115">
        <f>G28/G25%</f>
        <v>0</v>
      </c>
      <c r="I28" s="110">
        <v>0</v>
      </c>
      <c r="J28" s="111">
        <v>0</v>
      </c>
      <c r="K28" s="111">
        <v>0</v>
      </c>
      <c r="L28" s="111">
        <v>0</v>
      </c>
      <c r="M28" s="111">
        <f t="shared" ref="M28:M32" si="25">I28+K28</f>
        <v>0</v>
      </c>
      <c r="N28" s="111">
        <f>M28/M25%</f>
        <v>0</v>
      </c>
      <c r="O28" s="153">
        <v>3</v>
      </c>
      <c r="P28" s="154">
        <f>O28/O4%</f>
        <v>37.5</v>
      </c>
      <c r="Q28" s="154">
        <v>0</v>
      </c>
      <c r="R28" s="154">
        <v>0</v>
      </c>
      <c r="S28" s="154">
        <f t="shared" ref="S28:S32" si="26">O28+Q28</f>
        <v>3</v>
      </c>
      <c r="T28" s="154">
        <f>S28/S25%</f>
        <v>20</v>
      </c>
      <c r="U28" s="105">
        <v>1</v>
      </c>
      <c r="V28" s="106">
        <v>0</v>
      </c>
      <c r="W28" s="106">
        <v>0</v>
      </c>
      <c r="X28" s="106">
        <f>W28/W25%</f>
        <v>0</v>
      </c>
      <c r="Y28" s="106">
        <f t="shared" ref="Y28:Y32" si="27">U28+W28</f>
        <v>1</v>
      </c>
      <c r="Z28" s="106">
        <f>Y28/Y25%</f>
        <v>4.3478260869565215</v>
      </c>
      <c r="AA28" s="88">
        <v>2</v>
      </c>
      <c r="AB28" s="89">
        <v>0</v>
      </c>
      <c r="AC28" s="89">
        <v>6</v>
      </c>
      <c r="AD28" s="89">
        <f>AC28/AC25%</f>
        <v>40</v>
      </c>
      <c r="AE28" s="89">
        <f t="shared" ref="AE28:AE32" si="28">AA28+AC28</f>
        <v>8</v>
      </c>
      <c r="AF28" s="89">
        <f>AE28/AE25%</f>
        <v>28.571428571428569</v>
      </c>
      <c r="AG28" s="168">
        <f t="shared" ref="AG28:AG32" si="29">C28+I28+O28+U28+AA28</f>
        <v>6</v>
      </c>
      <c r="AH28" s="104">
        <f>AG28/AG25%</f>
        <v>14.285714285714286</v>
      </c>
      <c r="AI28" s="168">
        <f t="shared" ref="AI28:AI32" si="30">E28+K28+Q28+W28+AC28</f>
        <v>6</v>
      </c>
      <c r="AJ28" s="104"/>
      <c r="AK28" s="168"/>
      <c r="AL28" s="178"/>
    </row>
    <row r="29" spans="1:38" ht="23.25" customHeight="1">
      <c r="A29" s="176"/>
      <c r="B29" s="47" t="s">
        <v>12</v>
      </c>
      <c r="C29" s="114">
        <v>0</v>
      </c>
      <c r="D29" s="115">
        <f>C29/C25%</f>
        <v>0</v>
      </c>
      <c r="E29" s="115">
        <v>0</v>
      </c>
      <c r="F29" s="115">
        <v>0</v>
      </c>
      <c r="G29" s="115">
        <f t="shared" si="24"/>
        <v>0</v>
      </c>
      <c r="H29" s="115">
        <f>G29/G25%</f>
        <v>0</v>
      </c>
      <c r="I29" s="110">
        <v>0</v>
      </c>
      <c r="J29" s="111">
        <f>I29/I25%</f>
        <v>0</v>
      </c>
      <c r="K29" s="111">
        <v>0</v>
      </c>
      <c r="L29" s="111">
        <v>0</v>
      </c>
      <c r="M29" s="111">
        <f t="shared" si="25"/>
        <v>0</v>
      </c>
      <c r="N29" s="111">
        <f>M29/M25%</f>
        <v>0</v>
      </c>
      <c r="O29" s="153">
        <v>1</v>
      </c>
      <c r="P29" s="154">
        <f>O29/O25%</f>
        <v>12.5</v>
      </c>
      <c r="Q29" s="154">
        <v>5</v>
      </c>
      <c r="R29" s="154">
        <v>0</v>
      </c>
      <c r="S29" s="154">
        <f t="shared" si="26"/>
        <v>6</v>
      </c>
      <c r="T29" s="154">
        <f>S29/S25%</f>
        <v>40</v>
      </c>
      <c r="U29" s="105">
        <v>4</v>
      </c>
      <c r="V29" s="106">
        <f>U29/U25%</f>
        <v>44.444444444444443</v>
      </c>
      <c r="W29" s="106">
        <v>7</v>
      </c>
      <c r="X29" s="106">
        <f>W29/W25%</f>
        <v>49.999999999999993</v>
      </c>
      <c r="Y29" s="106">
        <f t="shared" si="27"/>
        <v>11</v>
      </c>
      <c r="Z29" s="106">
        <f>Y29/Y25%</f>
        <v>47.826086956521735</v>
      </c>
      <c r="AA29" s="88">
        <v>5</v>
      </c>
      <c r="AB29" s="89">
        <f>AA29/AA25%</f>
        <v>38.46153846153846</v>
      </c>
      <c r="AC29" s="89">
        <v>8</v>
      </c>
      <c r="AD29" s="89">
        <f>AC29/AC25%</f>
        <v>53.333333333333336</v>
      </c>
      <c r="AE29" s="89">
        <f t="shared" si="28"/>
        <v>13</v>
      </c>
      <c r="AF29" s="89">
        <f>AE29/AE25%</f>
        <v>46.428571428571423</v>
      </c>
      <c r="AG29" s="168">
        <f t="shared" si="29"/>
        <v>10</v>
      </c>
      <c r="AH29" s="104">
        <f>AG29/AG25%</f>
        <v>23.80952380952381</v>
      </c>
      <c r="AI29" s="168">
        <f t="shared" si="30"/>
        <v>20</v>
      </c>
      <c r="AJ29" s="104"/>
      <c r="AK29" s="168"/>
      <c r="AL29" s="178"/>
    </row>
    <row r="30" spans="1:38" ht="23.25" customHeight="1">
      <c r="A30" s="176"/>
      <c r="B30" s="47" t="s">
        <v>12</v>
      </c>
      <c r="C30" s="114">
        <v>0</v>
      </c>
      <c r="D30" s="115">
        <f>C30/C25%</f>
        <v>0</v>
      </c>
      <c r="E30" s="115">
        <v>0</v>
      </c>
      <c r="F30" s="115">
        <f>E30/E25%</f>
        <v>0</v>
      </c>
      <c r="G30" s="115">
        <f t="shared" si="24"/>
        <v>0</v>
      </c>
      <c r="H30" s="115">
        <f>G30/G25%</f>
        <v>0</v>
      </c>
      <c r="I30" s="110">
        <v>0</v>
      </c>
      <c r="J30" s="111">
        <f>I30/I25%</f>
        <v>0</v>
      </c>
      <c r="K30" s="111">
        <v>0</v>
      </c>
      <c r="L30" s="111">
        <f>K30/K25%</f>
        <v>0</v>
      </c>
      <c r="M30" s="111">
        <f t="shared" si="25"/>
        <v>0</v>
      </c>
      <c r="N30" s="111">
        <f>M30/M25%</f>
        <v>0</v>
      </c>
      <c r="O30" s="153">
        <v>4</v>
      </c>
      <c r="P30" s="154">
        <f>O30/O25%</f>
        <v>50</v>
      </c>
      <c r="Q30" s="154">
        <v>2</v>
      </c>
      <c r="R30" s="154">
        <f>Q30/Q25%</f>
        <v>28.571428571428569</v>
      </c>
      <c r="S30" s="154">
        <f t="shared" si="26"/>
        <v>6</v>
      </c>
      <c r="T30" s="154">
        <f>S30/S25%</f>
        <v>40</v>
      </c>
      <c r="U30" s="105">
        <v>1</v>
      </c>
      <c r="V30" s="106">
        <f>U30/U25%</f>
        <v>11.111111111111111</v>
      </c>
      <c r="W30" s="106">
        <v>4</v>
      </c>
      <c r="X30" s="106">
        <f>W30/W25%</f>
        <v>28.571428571428569</v>
      </c>
      <c r="Y30" s="106">
        <f t="shared" si="27"/>
        <v>5</v>
      </c>
      <c r="Z30" s="106">
        <f>Y30/Y25%</f>
        <v>21.739130434782609</v>
      </c>
      <c r="AA30" s="88">
        <v>3</v>
      </c>
      <c r="AB30" s="89">
        <f>AA30/AA25%</f>
        <v>23.076923076923077</v>
      </c>
      <c r="AC30" s="89">
        <v>1</v>
      </c>
      <c r="AD30" s="89">
        <f>AC30/AC25%</f>
        <v>6.666666666666667</v>
      </c>
      <c r="AE30" s="89">
        <f t="shared" si="28"/>
        <v>4</v>
      </c>
      <c r="AF30" s="89">
        <f>AE30/AE25%</f>
        <v>14.285714285714285</v>
      </c>
      <c r="AG30" s="168">
        <f t="shared" si="29"/>
        <v>8</v>
      </c>
      <c r="AH30" s="104">
        <f>AG30/AG25%</f>
        <v>19.047619047619047</v>
      </c>
      <c r="AI30" s="168">
        <f t="shared" si="30"/>
        <v>7</v>
      </c>
      <c r="AJ30" s="104"/>
      <c r="AK30" s="168"/>
      <c r="AL30" s="178"/>
    </row>
    <row r="31" spans="1:38" ht="23.25" customHeight="1">
      <c r="A31" s="176"/>
      <c r="B31" s="47" t="s">
        <v>13</v>
      </c>
      <c r="C31" s="114">
        <v>0</v>
      </c>
      <c r="D31" s="115">
        <f>C31/C25%</f>
        <v>0</v>
      </c>
      <c r="E31" s="115">
        <v>0</v>
      </c>
      <c r="F31" s="115">
        <f>E31/E25%</f>
        <v>0</v>
      </c>
      <c r="G31" s="115">
        <f t="shared" si="24"/>
        <v>0</v>
      </c>
      <c r="H31" s="115">
        <f>G31/G25%</f>
        <v>0</v>
      </c>
      <c r="I31" s="110">
        <v>0</v>
      </c>
      <c r="J31" s="111">
        <f>I31/I25%</f>
        <v>0</v>
      </c>
      <c r="K31" s="111">
        <v>0</v>
      </c>
      <c r="L31" s="111">
        <f>K31/K25%</f>
        <v>0</v>
      </c>
      <c r="M31" s="111">
        <f t="shared" si="25"/>
        <v>0</v>
      </c>
      <c r="N31" s="111">
        <f>M31/M25%</f>
        <v>0</v>
      </c>
      <c r="O31" s="153">
        <v>0</v>
      </c>
      <c r="P31" s="154">
        <f>O31/O25%</f>
        <v>0</v>
      </c>
      <c r="Q31" s="154">
        <v>0</v>
      </c>
      <c r="R31" s="154">
        <f>Q31/Q25%</f>
        <v>0</v>
      </c>
      <c r="S31" s="154">
        <f t="shared" si="26"/>
        <v>0</v>
      </c>
      <c r="T31" s="154">
        <f>S31/S25%</f>
        <v>0</v>
      </c>
      <c r="U31" s="105">
        <v>3</v>
      </c>
      <c r="V31" s="106">
        <f>U31/U25%</f>
        <v>33.333333333333336</v>
      </c>
      <c r="W31" s="106">
        <v>3</v>
      </c>
      <c r="X31" s="106">
        <f>W31/W25%</f>
        <v>21.428571428571427</v>
      </c>
      <c r="Y31" s="106">
        <f t="shared" si="27"/>
        <v>6</v>
      </c>
      <c r="Z31" s="106">
        <f>Y31/Y25%</f>
        <v>26.086956521739129</v>
      </c>
      <c r="AA31" s="88">
        <v>3</v>
      </c>
      <c r="AB31" s="89">
        <f>AA31/AA25%</f>
        <v>23.076923076923077</v>
      </c>
      <c r="AC31" s="89">
        <v>0</v>
      </c>
      <c r="AD31" s="89">
        <f>AC31/AC25%</f>
        <v>0</v>
      </c>
      <c r="AE31" s="89">
        <f t="shared" si="28"/>
        <v>3</v>
      </c>
      <c r="AF31" s="89">
        <f>AE31/AE25%</f>
        <v>10.714285714285714</v>
      </c>
      <c r="AG31" s="168">
        <f t="shared" si="29"/>
        <v>6</v>
      </c>
      <c r="AH31" s="104">
        <f>AG31/AG25%</f>
        <v>14.285714285714286</v>
      </c>
      <c r="AI31" s="168">
        <f t="shared" si="30"/>
        <v>3</v>
      </c>
      <c r="AJ31" s="104"/>
      <c r="AK31" s="168"/>
      <c r="AL31" s="178"/>
    </row>
    <row r="32" spans="1:38" ht="17.25" customHeight="1">
      <c r="A32" s="179"/>
      <c r="B32" s="47"/>
      <c r="C32" s="114">
        <f>C27+C28+C29+C30+C31</f>
        <v>0</v>
      </c>
      <c r="D32" s="115">
        <f>C32/C25%</f>
        <v>0</v>
      </c>
      <c r="E32" s="115">
        <f>E27+E28+E29+E30+E31</f>
        <v>0</v>
      </c>
      <c r="F32" s="115">
        <f>E32/E25%</f>
        <v>0</v>
      </c>
      <c r="G32" s="115">
        <f t="shared" si="24"/>
        <v>0</v>
      </c>
      <c r="H32" s="115">
        <f>G32/G25%</f>
        <v>0</v>
      </c>
      <c r="I32" s="110">
        <f>I27+I28+I29+I30+I31</f>
        <v>0</v>
      </c>
      <c r="J32" s="111">
        <f>I32/I25%</f>
        <v>0</v>
      </c>
      <c r="K32" s="111">
        <f>K27+K28+K29+K30+K31</f>
        <v>0</v>
      </c>
      <c r="L32" s="111">
        <f>K32/K25%</f>
        <v>0</v>
      </c>
      <c r="M32" s="111">
        <f t="shared" si="25"/>
        <v>0</v>
      </c>
      <c r="N32" s="111">
        <f>M32/M25%</f>
        <v>0</v>
      </c>
      <c r="O32" s="153">
        <f>O27+O28+O29+O30+O31</f>
        <v>8</v>
      </c>
      <c r="P32" s="154">
        <f>O32/O25%</f>
        <v>100</v>
      </c>
      <c r="Q32" s="154">
        <f>Q27+Q28+Q29+Q30+Q31</f>
        <v>7</v>
      </c>
      <c r="R32" s="154">
        <f>Q32/Q25%</f>
        <v>99.999999999999986</v>
      </c>
      <c r="S32" s="154">
        <f t="shared" si="26"/>
        <v>15</v>
      </c>
      <c r="T32" s="154">
        <f>S32/S25%</f>
        <v>100</v>
      </c>
      <c r="U32" s="105">
        <f>U27+U28+U29+U30+U31</f>
        <v>9</v>
      </c>
      <c r="V32" s="106">
        <f>U32/U25%</f>
        <v>100</v>
      </c>
      <c r="W32" s="106">
        <f>W27+W28+W29+W30+W31</f>
        <v>14</v>
      </c>
      <c r="X32" s="106">
        <f>W32/W25%</f>
        <v>99.999999999999986</v>
      </c>
      <c r="Y32" s="106">
        <f t="shared" si="27"/>
        <v>23</v>
      </c>
      <c r="Z32" s="106">
        <f>Y32/Y25%</f>
        <v>100</v>
      </c>
      <c r="AA32" s="88">
        <f>AA27+AA28+AA29+AA30+AA31</f>
        <v>13</v>
      </c>
      <c r="AB32" s="89">
        <f>AA32/AA25%</f>
        <v>100</v>
      </c>
      <c r="AC32" s="89">
        <f>AC27+AC28+AC29+AC30+AC31</f>
        <v>15</v>
      </c>
      <c r="AD32" s="89">
        <f>AC32/AC25%</f>
        <v>100</v>
      </c>
      <c r="AE32" s="89">
        <f t="shared" si="28"/>
        <v>28</v>
      </c>
      <c r="AF32" s="89">
        <f>AE32/AE25%</f>
        <v>99.999999999999986</v>
      </c>
      <c r="AG32" s="168">
        <f t="shared" si="29"/>
        <v>30</v>
      </c>
      <c r="AH32" s="104">
        <f>AG32/AG25%</f>
        <v>71.428571428571431</v>
      </c>
      <c r="AI32" s="168">
        <f t="shared" si="30"/>
        <v>36</v>
      </c>
      <c r="AJ32" s="104"/>
      <c r="AK32" s="168"/>
      <c r="AL32" s="178"/>
    </row>
    <row r="33" spans="1:38" s="4" customFormat="1" ht="45.75" customHeight="1">
      <c r="A33" s="17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180"/>
    </row>
    <row r="34" spans="1:38" ht="24.75" customHeight="1">
      <c r="A34" s="174" t="s">
        <v>0</v>
      </c>
      <c r="B34" s="58"/>
      <c r="C34" s="112" t="s">
        <v>44</v>
      </c>
      <c r="D34" s="112"/>
      <c r="E34" s="112"/>
      <c r="F34" s="112"/>
      <c r="G34" s="112"/>
      <c r="H34" s="112"/>
      <c r="I34" s="170" t="s">
        <v>45</v>
      </c>
      <c r="J34" s="170"/>
      <c r="K34" s="170"/>
      <c r="L34" s="170"/>
      <c r="M34" s="170"/>
      <c r="N34" s="170"/>
      <c r="O34" s="95" t="s">
        <v>15</v>
      </c>
      <c r="P34" s="95"/>
      <c r="Q34" s="95"/>
      <c r="R34" s="95"/>
      <c r="S34" s="95"/>
      <c r="T34" s="95"/>
      <c r="U34" s="90" t="s">
        <v>16</v>
      </c>
      <c r="V34" s="90"/>
      <c r="W34" s="90"/>
      <c r="X34" s="90"/>
      <c r="Y34" s="90"/>
      <c r="Z34" s="90"/>
      <c r="AA34" s="167" t="s">
        <v>34</v>
      </c>
      <c r="AB34" s="167"/>
      <c r="AC34" s="167"/>
      <c r="AD34" s="167"/>
      <c r="AE34" s="167"/>
      <c r="AF34" s="167"/>
      <c r="AG34" s="86" t="s">
        <v>7</v>
      </c>
      <c r="AH34" s="86"/>
      <c r="AI34" s="86"/>
      <c r="AJ34" s="86"/>
      <c r="AK34" s="86"/>
      <c r="AL34" s="181"/>
    </row>
    <row r="35" spans="1:38" ht="27" customHeight="1">
      <c r="A35" s="176" t="s">
        <v>0</v>
      </c>
      <c r="B35" s="55" t="s">
        <v>3</v>
      </c>
      <c r="C35" s="112" t="s">
        <v>4</v>
      </c>
      <c r="D35" s="112"/>
      <c r="E35" s="112" t="s">
        <v>2</v>
      </c>
      <c r="F35" s="112"/>
      <c r="G35" s="112" t="s">
        <v>7</v>
      </c>
      <c r="H35" s="112"/>
      <c r="I35" s="127" t="s">
        <v>4</v>
      </c>
      <c r="J35" s="127"/>
      <c r="K35" s="127" t="s">
        <v>2</v>
      </c>
      <c r="L35" s="127"/>
      <c r="M35" s="127" t="s">
        <v>7</v>
      </c>
      <c r="N35" s="127"/>
      <c r="O35" s="96" t="s">
        <v>4</v>
      </c>
      <c r="P35" s="96"/>
      <c r="Q35" s="96" t="s">
        <v>2</v>
      </c>
      <c r="R35" s="96"/>
      <c r="S35" s="96" t="s">
        <v>7</v>
      </c>
      <c r="T35" s="96"/>
      <c r="U35" s="91" t="s">
        <v>4</v>
      </c>
      <c r="V35" s="91"/>
      <c r="W35" s="91" t="s">
        <v>2</v>
      </c>
      <c r="X35" s="91"/>
      <c r="Y35" s="91" t="s">
        <v>7</v>
      </c>
      <c r="Z35" s="91"/>
      <c r="AA35" s="149" t="s">
        <v>4</v>
      </c>
      <c r="AB35" s="149"/>
      <c r="AC35" s="149" t="s">
        <v>2</v>
      </c>
      <c r="AD35" s="149"/>
      <c r="AE35" s="149" t="s">
        <v>7</v>
      </c>
      <c r="AF35" s="149"/>
      <c r="AG35" s="86" t="s">
        <v>1</v>
      </c>
      <c r="AH35" s="86"/>
      <c r="AI35" s="86" t="s">
        <v>2</v>
      </c>
      <c r="AJ35" s="86"/>
      <c r="AK35" s="85" t="s">
        <v>7</v>
      </c>
      <c r="AL35" s="182"/>
    </row>
    <row r="36" spans="1:38" ht="27" customHeight="1">
      <c r="A36" s="176"/>
      <c r="B36" s="55"/>
      <c r="C36" s="112">
        <v>6</v>
      </c>
      <c r="D36" s="112"/>
      <c r="E36" s="112">
        <v>6</v>
      </c>
      <c r="F36" s="112"/>
      <c r="G36" s="112">
        <v>12</v>
      </c>
      <c r="H36" s="112"/>
      <c r="I36" s="127">
        <v>6</v>
      </c>
      <c r="J36" s="127"/>
      <c r="K36" s="127">
        <v>8</v>
      </c>
      <c r="L36" s="127"/>
      <c r="M36" s="127">
        <v>14</v>
      </c>
      <c r="N36" s="127"/>
      <c r="O36" s="96">
        <v>8</v>
      </c>
      <c r="P36" s="96"/>
      <c r="Q36" s="96">
        <v>7</v>
      </c>
      <c r="R36" s="96"/>
      <c r="S36" s="96">
        <v>15</v>
      </c>
      <c r="T36" s="96"/>
      <c r="U36" s="91">
        <v>9</v>
      </c>
      <c r="V36" s="91"/>
      <c r="W36" s="91">
        <v>14</v>
      </c>
      <c r="X36" s="91"/>
      <c r="Y36" s="91">
        <v>23</v>
      </c>
      <c r="Z36" s="91"/>
      <c r="AA36" s="149">
        <v>13</v>
      </c>
      <c r="AB36" s="149"/>
      <c r="AC36" s="149">
        <v>15</v>
      </c>
      <c r="AD36" s="149"/>
      <c r="AE36" s="149">
        <v>28</v>
      </c>
      <c r="AF36" s="149"/>
      <c r="AG36" s="86">
        <v>42</v>
      </c>
      <c r="AH36" s="86"/>
      <c r="AI36" s="86">
        <v>50</v>
      </c>
      <c r="AJ36" s="86"/>
      <c r="AK36" s="86">
        <v>92</v>
      </c>
      <c r="AL36" s="181"/>
    </row>
    <row r="37" spans="1:38" ht="27" customHeight="1">
      <c r="A37" s="176"/>
      <c r="B37" s="55"/>
      <c r="C37" s="113" t="s">
        <v>5</v>
      </c>
      <c r="D37" s="113" t="s">
        <v>6</v>
      </c>
      <c r="E37" s="113" t="s">
        <v>5</v>
      </c>
      <c r="F37" s="113" t="s">
        <v>6</v>
      </c>
      <c r="G37" s="113" t="s">
        <v>8</v>
      </c>
      <c r="H37" s="113" t="s">
        <v>6</v>
      </c>
      <c r="I37" s="130" t="s">
        <v>5</v>
      </c>
      <c r="J37" s="130" t="s">
        <v>6</v>
      </c>
      <c r="K37" s="130" t="s">
        <v>5</v>
      </c>
      <c r="L37" s="130" t="s">
        <v>6</v>
      </c>
      <c r="M37" s="130" t="s">
        <v>8</v>
      </c>
      <c r="N37" s="130" t="s">
        <v>6</v>
      </c>
      <c r="O37" s="99" t="s">
        <v>5</v>
      </c>
      <c r="P37" s="99" t="s">
        <v>6</v>
      </c>
      <c r="Q37" s="99" t="s">
        <v>5</v>
      </c>
      <c r="R37" s="99" t="s">
        <v>6</v>
      </c>
      <c r="S37" s="99" t="s">
        <v>8</v>
      </c>
      <c r="T37" s="99" t="s">
        <v>6</v>
      </c>
      <c r="U37" s="92" t="s">
        <v>5</v>
      </c>
      <c r="V37" s="92" t="s">
        <v>6</v>
      </c>
      <c r="W37" s="92" t="s">
        <v>5</v>
      </c>
      <c r="X37" s="92" t="s">
        <v>6</v>
      </c>
      <c r="Y37" s="92" t="s">
        <v>8</v>
      </c>
      <c r="Z37" s="92" t="s">
        <v>6</v>
      </c>
      <c r="AA37" s="152" t="s">
        <v>5</v>
      </c>
      <c r="AB37" s="152" t="s">
        <v>6</v>
      </c>
      <c r="AC37" s="152" t="s">
        <v>5</v>
      </c>
      <c r="AD37" s="152" t="s">
        <v>6</v>
      </c>
      <c r="AE37" s="152" t="s">
        <v>8</v>
      </c>
      <c r="AF37" s="152" t="s">
        <v>6</v>
      </c>
      <c r="AG37" s="169" t="s">
        <v>8</v>
      </c>
      <c r="AH37" s="87" t="s">
        <v>6</v>
      </c>
      <c r="AI37" s="169" t="s">
        <v>8</v>
      </c>
      <c r="AJ37" s="87" t="s">
        <v>6</v>
      </c>
      <c r="AK37" s="169" t="s">
        <v>19</v>
      </c>
      <c r="AL37" s="183" t="s">
        <v>6</v>
      </c>
    </row>
    <row r="38" spans="1:38" ht="29.25" customHeight="1">
      <c r="A38" s="176" t="s">
        <v>43</v>
      </c>
      <c r="B38" s="47" t="s">
        <v>11</v>
      </c>
      <c r="C38" s="114">
        <v>0</v>
      </c>
      <c r="D38" s="115">
        <f>C38/C36%</f>
        <v>0</v>
      </c>
      <c r="E38" s="115">
        <v>0</v>
      </c>
      <c r="F38" s="115">
        <f>E38/E36</f>
        <v>0</v>
      </c>
      <c r="G38" s="115">
        <f>C38+E38</f>
        <v>0</v>
      </c>
      <c r="H38" s="115">
        <f>G38/G36</f>
        <v>0</v>
      </c>
      <c r="I38" s="131">
        <v>0</v>
      </c>
      <c r="J38" s="132">
        <f>I38/I36%</f>
        <v>0</v>
      </c>
      <c r="K38" s="132">
        <v>0</v>
      </c>
      <c r="L38" s="132">
        <f>K38/K36</f>
        <v>0</v>
      </c>
      <c r="M38" s="132">
        <f>I38+K38</f>
        <v>0</v>
      </c>
      <c r="N38" s="132">
        <f>M38/M36</f>
        <v>0</v>
      </c>
      <c r="O38" s="100">
        <v>0</v>
      </c>
      <c r="P38" s="101">
        <f>O38/O36%</f>
        <v>0</v>
      </c>
      <c r="Q38" s="101">
        <v>0</v>
      </c>
      <c r="R38" s="101">
        <f>Q38/Q36</f>
        <v>0</v>
      </c>
      <c r="S38" s="101">
        <f>O38+Q38</f>
        <v>0</v>
      </c>
      <c r="T38" s="101">
        <f>S38/S36</f>
        <v>0</v>
      </c>
      <c r="U38" s="93">
        <v>0</v>
      </c>
      <c r="V38" s="94">
        <f>U38/U36%</f>
        <v>0</v>
      </c>
      <c r="W38" s="94">
        <v>0</v>
      </c>
      <c r="X38" s="94">
        <f>W38/W36</f>
        <v>0</v>
      </c>
      <c r="Y38" s="94">
        <f>U38+W38</f>
        <v>0</v>
      </c>
      <c r="Z38" s="94">
        <f>Y38/Y36</f>
        <v>0</v>
      </c>
      <c r="AA38" s="153">
        <v>0</v>
      </c>
      <c r="AB38" s="154">
        <f>AA38/AA36%</f>
        <v>0</v>
      </c>
      <c r="AC38" s="154">
        <v>0</v>
      </c>
      <c r="AD38" s="154">
        <f>AC38/AC36</f>
        <v>0</v>
      </c>
      <c r="AE38" s="154">
        <f>AA38+AC38</f>
        <v>0</v>
      </c>
      <c r="AF38" s="154">
        <f>AE38/AE36</f>
        <v>0</v>
      </c>
      <c r="AG38" s="169">
        <f>C38+I38+O38+U38+AA38</f>
        <v>0</v>
      </c>
      <c r="AH38" s="87">
        <f t="shared" ref="AH27:AH43" si="31">AG38/42%</f>
        <v>0</v>
      </c>
      <c r="AI38" s="169">
        <f>E38+K38+Q38+W38+AC38</f>
        <v>0</v>
      </c>
      <c r="AJ38" s="87">
        <f t="shared" ref="AJ27:AJ43" si="32">AI38/56%</f>
        <v>0</v>
      </c>
      <c r="AK38" s="169">
        <f>AG38+AI38</f>
        <v>0</v>
      </c>
      <c r="AL38" s="183">
        <f t="shared" ref="AL38:AL43" si="33">AH38+AJ635</f>
        <v>0</v>
      </c>
    </row>
    <row r="39" spans="1:38" ht="29.25" customHeight="1">
      <c r="A39" s="176"/>
      <c r="B39" s="47" t="s">
        <v>10</v>
      </c>
      <c r="C39" s="114">
        <v>0</v>
      </c>
      <c r="D39" s="115">
        <v>0</v>
      </c>
      <c r="E39" s="115">
        <v>0</v>
      </c>
      <c r="F39" s="115">
        <v>0</v>
      </c>
      <c r="G39" s="115">
        <f t="shared" ref="G39:G43" si="34">C39+E39</f>
        <v>0</v>
      </c>
      <c r="H39" s="115">
        <f>G39/G36%</f>
        <v>0</v>
      </c>
      <c r="I39" s="131">
        <v>2</v>
      </c>
      <c r="J39" s="132">
        <v>0</v>
      </c>
      <c r="K39" s="132">
        <v>4</v>
      </c>
      <c r="L39" s="132">
        <v>0</v>
      </c>
      <c r="M39" s="132">
        <f t="shared" ref="M39:M43" si="35">I39+K39</f>
        <v>6</v>
      </c>
      <c r="N39" s="132">
        <f>M39/M36%</f>
        <v>42.857142857142854</v>
      </c>
      <c r="O39" s="100">
        <v>1</v>
      </c>
      <c r="P39" s="101">
        <v>0</v>
      </c>
      <c r="Q39" s="101">
        <v>1</v>
      </c>
      <c r="R39" s="101">
        <v>0</v>
      </c>
      <c r="S39" s="101">
        <f t="shared" ref="S39:S43" si="36">O39+Q39</f>
        <v>2</v>
      </c>
      <c r="T39" s="101">
        <f>S39/S36%</f>
        <v>13.333333333333334</v>
      </c>
      <c r="U39" s="93">
        <v>3</v>
      </c>
      <c r="V39" s="94">
        <v>0</v>
      </c>
      <c r="W39" s="94">
        <v>3</v>
      </c>
      <c r="X39" s="94">
        <v>0</v>
      </c>
      <c r="Y39" s="94">
        <f t="shared" ref="Y39:Y43" si="37">U39+W39</f>
        <v>6</v>
      </c>
      <c r="Z39" s="94">
        <f>Y39/Y36%</f>
        <v>26.086956521739129</v>
      </c>
      <c r="AA39" s="153">
        <v>4</v>
      </c>
      <c r="AB39" s="154">
        <v>0</v>
      </c>
      <c r="AC39" s="154">
        <v>6</v>
      </c>
      <c r="AD39" s="154">
        <v>0</v>
      </c>
      <c r="AE39" s="154">
        <f t="shared" ref="AE39:AE43" si="38">AA39+AC39</f>
        <v>10</v>
      </c>
      <c r="AF39" s="154">
        <f>AE39/AE36%</f>
        <v>35.714285714285708</v>
      </c>
      <c r="AG39" s="169">
        <f t="shared" ref="AG39:AG43" si="39">C39+I39+O39+U39+AA39</f>
        <v>10</v>
      </c>
      <c r="AH39" s="87">
        <f t="shared" si="31"/>
        <v>23.80952380952381</v>
      </c>
      <c r="AI39" s="169">
        <f t="shared" ref="AI39:AI43" si="40">E39+K39+Q39+W39+AC39</f>
        <v>14</v>
      </c>
      <c r="AJ39" s="87">
        <f t="shared" si="32"/>
        <v>24.999999999999996</v>
      </c>
      <c r="AK39" s="169">
        <f t="shared" ref="AK39:AK43" si="41">AG39+AI39</f>
        <v>24</v>
      </c>
      <c r="AL39" s="183">
        <f t="shared" si="33"/>
        <v>23.80952380952381</v>
      </c>
    </row>
    <row r="40" spans="1:38" ht="29.25" customHeight="1">
      <c r="A40" s="176"/>
      <c r="B40" s="47" t="s">
        <v>12</v>
      </c>
      <c r="C40" s="114">
        <v>2</v>
      </c>
      <c r="D40" s="115">
        <f>C40/C36%</f>
        <v>33.333333333333336</v>
      </c>
      <c r="E40" s="115">
        <v>5</v>
      </c>
      <c r="F40" s="115">
        <f>E40/E36%</f>
        <v>83.333333333333343</v>
      </c>
      <c r="G40" s="115">
        <f t="shared" si="34"/>
        <v>7</v>
      </c>
      <c r="H40" s="115">
        <f>G40/G36%</f>
        <v>58.333333333333336</v>
      </c>
      <c r="I40" s="131">
        <v>2</v>
      </c>
      <c r="J40" s="132">
        <f>I40/I36%</f>
        <v>33.333333333333336</v>
      </c>
      <c r="K40" s="132">
        <v>1</v>
      </c>
      <c r="L40" s="132">
        <f>K40/K36%</f>
        <v>12.5</v>
      </c>
      <c r="M40" s="132">
        <f t="shared" si="35"/>
        <v>3</v>
      </c>
      <c r="N40" s="132">
        <f>M40/M36%</f>
        <v>21.428571428571427</v>
      </c>
      <c r="O40" s="100">
        <v>4</v>
      </c>
      <c r="P40" s="101">
        <f>O40/O36%</f>
        <v>50</v>
      </c>
      <c r="Q40" s="101">
        <v>6</v>
      </c>
      <c r="R40" s="101">
        <f>Q40/Q36%</f>
        <v>85.714285714285708</v>
      </c>
      <c r="S40" s="101">
        <f t="shared" si="36"/>
        <v>10</v>
      </c>
      <c r="T40" s="101">
        <f>S40/S36%</f>
        <v>66.666666666666671</v>
      </c>
      <c r="U40" s="93">
        <v>2</v>
      </c>
      <c r="V40" s="94">
        <f>U40/U36%</f>
        <v>22.222222222222221</v>
      </c>
      <c r="W40" s="94">
        <v>6</v>
      </c>
      <c r="X40" s="94">
        <f>W40/W36%</f>
        <v>42.857142857142854</v>
      </c>
      <c r="Y40" s="94">
        <f t="shared" si="37"/>
        <v>8</v>
      </c>
      <c r="Z40" s="94">
        <f>Y40/Y36%</f>
        <v>34.782608695652172</v>
      </c>
      <c r="AA40" s="153">
        <v>4</v>
      </c>
      <c r="AB40" s="154">
        <f>AA40/AA36%</f>
        <v>30.769230769230766</v>
      </c>
      <c r="AC40" s="154">
        <v>8</v>
      </c>
      <c r="AD40" s="154">
        <f>AC40/AC36%</f>
        <v>53.333333333333336</v>
      </c>
      <c r="AE40" s="154">
        <f t="shared" si="38"/>
        <v>12</v>
      </c>
      <c r="AF40" s="154">
        <f>AE40/AE36%</f>
        <v>42.857142857142854</v>
      </c>
      <c r="AG40" s="169">
        <f t="shared" si="39"/>
        <v>14</v>
      </c>
      <c r="AH40" s="87">
        <f t="shared" si="31"/>
        <v>33.333333333333336</v>
      </c>
      <c r="AI40" s="169">
        <f t="shared" si="40"/>
        <v>26</v>
      </c>
      <c r="AJ40" s="87">
        <f t="shared" si="32"/>
        <v>46.428571428571423</v>
      </c>
      <c r="AK40" s="169">
        <f t="shared" si="41"/>
        <v>40</v>
      </c>
      <c r="AL40" s="183">
        <f t="shared" si="33"/>
        <v>33.333333333333336</v>
      </c>
    </row>
    <row r="41" spans="1:38" ht="29.25" customHeight="1">
      <c r="A41" s="176"/>
      <c r="B41" s="47" t="s">
        <v>12</v>
      </c>
      <c r="C41" s="114">
        <v>4</v>
      </c>
      <c r="D41" s="115">
        <f>C41/C36%</f>
        <v>66.666666666666671</v>
      </c>
      <c r="E41" s="115">
        <v>0</v>
      </c>
      <c r="F41" s="115">
        <f>E41/E36%</f>
        <v>0</v>
      </c>
      <c r="G41" s="115">
        <f t="shared" si="34"/>
        <v>4</v>
      </c>
      <c r="H41" s="115">
        <f>G41/G36%</f>
        <v>33.333333333333336</v>
      </c>
      <c r="I41" s="131">
        <v>0</v>
      </c>
      <c r="J41" s="132">
        <f>I41/I36%</f>
        <v>0</v>
      </c>
      <c r="K41" s="132">
        <v>1</v>
      </c>
      <c r="L41" s="132">
        <f>K41/K36%</f>
        <v>12.5</v>
      </c>
      <c r="M41" s="132">
        <f t="shared" si="35"/>
        <v>1</v>
      </c>
      <c r="N41" s="132">
        <f>M41/M36%</f>
        <v>7.1428571428571423</v>
      </c>
      <c r="O41" s="100">
        <v>2</v>
      </c>
      <c r="P41" s="101">
        <f>O41/O36%</f>
        <v>25</v>
      </c>
      <c r="Q41" s="101">
        <v>0</v>
      </c>
      <c r="R41" s="101">
        <f>Q41/Q36%</f>
        <v>0</v>
      </c>
      <c r="S41" s="101">
        <f t="shared" si="36"/>
        <v>2</v>
      </c>
      <c r="T41" s="101">
        <f>S41/S36%</f>
        <v>13.333333333333334</v>
      </c>
      <c r="U41" s="93">
        <v>1</v>
      </c>
      <c r="V41" s="94">
        <f>U41/U36%</f>
        <v>11.111111111111111</v>
      </c>
      <c r="W41" s="94">
        <v>4</v>
      </c>
      <c r="X41" s="94">
        <f>W41/W36%</f>
        <v>28.571428571428569</v>
      </c>
      <c r="Y41" s="94">
        <f t="shared" si="37"/>
        <v>5</v>
      </c>
      <c r="Z41" s="94">
        <f>Y41/Y36%</f>
        <v>21.739130434782609</v>
      </c>
      <c r="AA41" s="153">
        <v>1</v>
      </c>
      <c r="AB41" s="154">
        <f>AA41/AA36%</f>
        <v>7.6923076923076916</v>
      </c>
      <c r="AC41" s="154">
        <v>1</v>
      </c>
      <c r="AD41" s="154">
        <f>AC41/AC36%</f>
        <v>6.666666666666667</v>
      </c>
      <c r="AE41" s="154">
        <f t="shared" si="38"/>
        <v>2</v>
      </c>
      <c r="AF41" s="154">
        <f>AE41/AE36%</f>
        <v>7.1428571428571423</v>
      </c>
      <c r="AG41" s="169">
        <f t="shared" si="39"/>
        <v>8</v>
      </c>
      <c r="AH41" s="87">
        <f t="shared" si="31"/>
        <v>19.047619047619047</v>
      </c>
      <c r="AI41" s="169">
        <f t="shared" si="40"/>
        <v>6</v>
      </c>
      <c r="AJ41" s="87">
        <f t="shared" si="32"/>
        <v>10.714285714285714</v>
      </c>
      <c r="AK41" s="169">
        <f t="shared" si="41"/>
        <v>14</v>
      </c>
      <c r="AL41" s="183">
        <f t="shared" si="33"/>
        <v>19.047619047619047</v>
      </c>
    </row>
    <row r="42" spans="1:38" ht="29.25" customHeight="1">
      <c r="A42" s="176"/>
      <c r="B42" s="47" t="s">
        <v>13</v>
      </c>
      <c r="C42" s="114">
        <v>0</v>
      </c>
      <c r="D42" s="115">
        <f>C42/C36%</f>
        <v>0</v>
      </c>
      <c r="E42" s="115">
        <v>1</v>
      </c>
      <c r="F42" s="115">
        <f>E42/E36%</f>
        <v>16.666666666666668</v>
      </c>
      <c r="G42" s="115">
        <f t="shared" si="34"/>
        <v>1</v>
      </c>
      <c r="H42" s="115">
        <f>G42/G36%</f>
        <v>8.3333333333333339</v>
      </c>
      <c r="I42" s="131">
        <v>2</v>
      </c>
      <c r="J42" s="132">
        <f>I42/I36%</f>
        <v>33.333333333333336</v>
      </c>
      <c r="K42" s="132">
        <v>2</v>
      </c>
      <c r="L42" s="132">
        <f>K42/K36%</f>
        <v>25</v>
      </c>
      <c r="M42" s="132">
        <f t="shared" si="35"/>
        <v>4</v>
      </c>
      <c r="N42" s="132">
        <f>M42/M36%</f>
        <v>28.571428571428569</v>
      </c>
      <c r="O42" s="100">
        <v>1</v>
      </c>
      <c r="P42" s="101">
        <f>O42/O36%</f>
        <v>12.5</v>
      </c>
      <c r="Q42" s="101">
        <v>0</v>
      </c>
      <c r="R42" s="101">
        <f>Q42/Q36%</f>
        <v>0</v>
      </c>
      <c r="S42" s="101">
        <f t="shared" si="36"/>
        <v>1</v>
      </c>
      <c r="T42" s="101">
        <f>S42/S36%</f>
        <v>6.666666666666667</v>
      </c>
      <c r="U42" s="93">
        <v>3</v>
      </c>
      <c r="V42" s="94">
        <f>U42/U36%</f>
        <v>33.333333333333336</v>
      </c>
      <c r="W42" s="94">
        <v>1</v>
      </c>
      <c r="X42" s="94">
        <f>W42/W36%</f>
        <v>7.1428571428571423</v>
      </c>
      <c r="Y42" s="94">
        <f t="shared" si="37"/>
        <v>4</v>
      </c>
      <c r="Z42" s="94">
        <f>Y42/Y36%</f>
        <v>17.391304347826086</v>
      </c>
      <c r="AA42" s="153">
        <v>4</v>
      </c>
      <c r="AB42" s="154">
        <f>AA42/AA36%</f>
        <v>30.769230769230766</v>
      </c>
      <c r="AC42" s="154">
        <v>0</v>
      </c>
      <c r="AD42" s="154">
        <f>AC42/AC36%</f>
        <v>0</v>
      </c>
      <c r="AE42" s="154">
        <f t="shared" si="38"/>
        <v>4</v>
      </c>
      <c r="AF42" s="154">
        <f>AE42/AE36%</f>
        <v>14.285714285714285</v>
      </c>
      <c r="AG42" s="169">
        <f t="shared" si="39"/>
        <v>10</v>
      </c>
      <c r="AH42" s="87">
        <f t="shared" si="31"/>
        <v>23.80952380952381</v>
      </c>
      <c r="AI42" s="169">
        <f t="shared" si="40"/>
        <v>4</v>
      </c>
      <c r="AJ42" s="87">
        <f t="shared" si="32"/>
        <v>7.1428571428571423</v>
      </c>
      <c r="AK42" s="169">
        <f t="shared" si="41"/>
        <v>14</v>
      </c>
      <c r="AL42" s="183">
        <f t="shared" si="33"/>
        <v>23.80952380952381</v>
      </c>
    </row>
    <row r="43" spans="1:38" ht="29.25" customHeight="1">
      <c r="A43" s="179"/>
      <c r="B43" s="47"/>
      <c r="C43" s="114">
        <f>C38+C39+C40+C41+C42</f>
        <v>6</v>
      </c>
      <c r="D43" s="115">
        <f>C43/C36%</f>
        <v>100</v>
      </c>
      <c r="E43" s="115">
        <f>E38+E39+E40+E41+E42</f>
        <v>6</v>
      </c>
      <c r="F43" s="115">
        <f>E43/E36%</f>
        <v>100</v>
      </c>
      <c r="G43" s="115">
        <f t="shared" si="34"/>
        <v>12</v>
      </c>
      <c r="H43" s="115">
        <f>G43/G36%</f>
        <v>100</v>
      </c>
      <c r="I43" s="131">
        <f>I38+I39+I40+I41+I42</f>
        <v>6</v>
      </c>
      <c r="J43" s="132">
        <f>I43/I36%</f>
        <v>100</v>
      </c>
      <c r="K43" s="132">
        <f>K38+K39+K40+K41+K42</f>
        <v>8</v>
      </c>
      <c r="L43" s="132">
        <f>K43/K36%</f>
        <v>100</v>
      </c>
      <c r="M43" s="132">
        <f t="shared" si="35"/>
        <v>14</v>
      </c>
      <c r="N43" s="132">
        <f>M43/M36%</f>
        <v>99.999999999999986</v>
      </c>
      <c r="O43" s="100">
        <f>O38+O39+O40+O41+O42</f>
        <v>8</v>
      </c>
      <c r="P43" s="101">
        <f>O43/O36%</f>
        <v>100</v>
      </c>
      <c r="Q43" s="101">
        <f>Q38+Q39+Q40+Q41+Q42</f>
        <v>7</v>
      </c>
      <c r="R43" s="101">
        <f>Q43/Q36%</f>
        <v>99.999999999999986</v>
      </c>
      <c r="S43" s="101">
        <f t="shared" si="36"/>
        <v>15</v>
      </c>
      <c r="T43" s="101">
        <f>S43/S36%</f>
        <v>100</v>
      </c>
      <c r="U43" s="93">
        <f>U38+U39+U40+U41+U42</f>
        <v>9</v>
      </c>
      <c r="V43" s="94">
        <f>U43/U36%</f>
        <v>100</v>
      </c>
      <c r="W43" s="94">
        <f>W38+W39+W40+W41+W42</f>
        <v>14</v>
      </c>
      <c r="X43" s="94">
        <f>W43/W36%</f>
        <v>99.999999999999986</v>
      </c>
      <c r="Y43" s="94">
        <f t="shared" si="37"/>
        <v>23</v>
      </c>
      <c r="Z43" s="94">
        <f>Y43/Y36%</f>
        <v>100</v>
      </c>
      <c r="AA43" s="153">
        <f>AA38+AA39+AA40+AA41+AA42</f>
        <v>13</v>
      </c>
      <c r="AB43" s="154">
        <f>AA43/AA36%</f>
        <v>100</v>
      </c>
      <c r="AC43" s="154">
        <f>AC38+AC39+AC40+AC41+AC42</f>
        <v>15</v>
      </c>
      <c r="AD43" s="154">
        <f>AC43/AC36%</f>
        <v>100</v>
      </c>
      <c r="AE43" s="154">
        <f t="shared" si="38"/>
        <v>28</v>
      </c>
      <c r="AF43" s="154">
        <f>AE43/AE36%</f>
        <v>99.999999999999986</v>
      </c>
      <c r="AG43" s="169">
        <f t="shared" si="39"/>
        <v>42</v>
      </c>
      <c r="AH43" s="87">
        <f t="shared" si="31"/>
        <v>100</v>
      </c>
      <c r="AI43" s="169">
        <f t="shared" si="40"/>
        <v>50</v>
      </c>
      <c r="AJ43" s="87">
        <f t="shared" si="32"/>
        <v>89.285714285714278</v>
      </c>
      <c r="AK43" s="169">
        <f t="shared" si="41"/>
        <v>92</v>
      </c>
      <c r="AL43" s="183">
        <f t="shared" si="33"/>
        <v>100</v>
      </c>
    </row>
    <row r="44" spans="1:38" ht="24.75" customHeight="1" thickBot="1">
      <c r="A44" s="184" t="s">
        <v>46</v>
      </c>
      <c r="B44" s="185"/>
      <c r="C44" s="186" t="s">
        <v>80</v>
      </c>
      <c r="D44" s="186"/>
      <c r="E44" s="186"/>
      <c r="F44" s="186"/>
      <c r="G44" s="186"/>
      <c r="H44" s="186"/>
      <c r="I44" s="187" t="s">
        <v>81</v>
      </c>
      <c r="J44" s="187"/>
      <c r="K44" s="187"/>
      <c r="L44" s="187"/>
      <c r="M44" s="187"/>
      <c r="N44" s="187"/>
      <c r="O44" s="188" t="s">
        <v>81</v>
      </c>
      <c r="P44" s="188"/>
      <c r="Q44" s="188"/>
      <c r="R44" s="188"/>
      <c r="S44" s="188"/>
      <c r="T44" s="188"/>
      <c r="U44" s="189" t="s">
        <v>80</v>
      </c>
      <c r="V44" s="189"/>
      <c r="W44" s="189"/>
      <c r="X44" s="189"/>
      <c r="Y44" s="189"/>
      <c r="Z44" s="189"/>
      <c r="AA44" s="190" t="s">
        <v>80</v>
      </c>
      <c r="AB44" s="190"/>
      <c r="AC44" s="190"/>
      <c r="AD44" s="190"/>
      <c r="AE44" s="190"/>
      <c r="AF44" s="190"/>
      <c r="AG44" s="191" t="s">
        <v>82</v>
      </c>
      <c r="AH44" s="191"/>
      <c r="AI44" s="191"/>
      <c r="AJ44" s="191"/>
      <c r="AK44" s="191"/>
      <c r="AL44" s="192"/>
    </row>
  </sheetData>
  <mergeCells count="104">
    <mergeCell ref="AK36:AL36"/>
    <mergeCell ref="AA36:AB36"/>
    <mergeCell ref="AC36:AD36"/>
    <mergeCell ref="AE36:AF36"/>
    <mergeCell ref="AG36:AH36"/>
    <mergeCell ref="AI36:AJ36"/>
    <mergeCell ref="Q36:R36"/>
    <mergeCell ref="S36:T36"/>
    <mergeCell ref="U36:V36"/>
    <mergeCell ref="W36:X36"/>
    <mergeCell ref="Y36:Z36"/>
    <mergeCell ref="A1:AL1"/>
    <mergeCell ref="C3:D3"/>
    <mergeCell ref="E3:F3"/>
    <mergeCell ref="G3:H3"/>
    <mergeCell ref="AE3:AF3"/>
    <mergeCell ref="I3:J3"/>
    <mergeCell ref="K3:L3"/>
    <mergeCell ref="M3:N3"/>
    <mergeCell ref="O3:P3"/>
    <mergeCell ref="Q3:R3"/>
    <mergeCell ref="AA3:AB3"/>
    <mergeCell ref="S3:T3"/>
    <mergeCell ref="U3:V3"/>
    <mergeCell ref="W3:X3"/>
    <mergeCell ref="A33:AL33"/>
    <mergeCell ref="A6:A10"/>
    <mergeCell ref="A13:A17"/>
    <mergeCell ref="C2:H2"/>
    <mergeCell ref="AC3:AD3"/>
    <mergeCell ref="AG3:AH3"/>
    <mergeCell ref="AI3:AJ3"/>
    <mergeCell ref="AK2:AL3"/>
    <mergeCell ref="A27:A31"/>
    <mergeCell ref="A20:A24"/>
    <mergeCell ref="AG2:AJ2"/>
    <mergeCell ref="A2:B2"/>
    <mergeCell ref="I2:N2"/>
    <mergeCell ref="O2:T2"/>
    <mergeCell ref="U2:Z2"/>
    <mergeCell ref="AA2:AF2"/>
    <mergeCell ref="Y3:Z3"/>
    <mergeCell ref="A38:A42"/>
    <mergeCell ref="A34:B34"/>
    <mergeCell ref="C34:H34"/>
    <mergeCell ref="I34:N34"/>
    <mergeCell ref="O34:T34"/>
    <mergeCell ref="A3:A5"/>
    <mergeCell ref="B3:B5"/>
    <mergeCell ref="C4:D4"/>
    <mergeCell ref="E4:F4"/>
    <mergeCell ref="G4:H4"/>
    <mergeCell ref="I4:J4"/>
    <mergeCell ref="K4:L4"/>
    <mergeCell ref="M4:N4"/>
    <mergeCell ref="O4:P4"/>
    <mergeCell ref="Q4:R4"/>
    <mergeCell ref="U44:Z44"/>
    <mergeCell ref="AA44:AF44"/>
    <mergeCell ref="AG44:AL44"/>
    <mergeCell ref="C44:H44"/>
    <mergeCell ref="I44:N44"/>
    <mergeCell ref="AE35:AF35"/>
    <mergeCell ref="AG35:AH35"/>
    <mergeCell ref="A35:A37"/>
    <mergeCell ref="B35:B37"/>
    <mergeCell ref="C35:D35"/>
    <mergeCell ref="E35:F35"/>
    <mergeCell ref="G35:H35"/>
    <mergeCell ref="I35:J35"/>
    <mergeCell ref="U35:V35"/>
    <mergeCell ref="C36:D36"/>
    <mergeCell ref="E36:F36"/>
    <mergeCell ref="G36:H36"/>
    <mergeCell ref="I36:J36"/>
    <mergeCell ref="K36:L36"/>
    <mergeCell ref="M36:N36"/>
    <mergeCell ref="O36:P36"/>
    <mergeCell ref="AG34:AL34"/>
    <mergeCell ref="AK35:AL35"/>
    <mergeCell ref="O44:T44"/>
    <mergeCell ref="A44:B44"/>
    <mergeCell ref="U34:Z34"/>
    <mergeCell ref="AA34:AF34"/>
    <mergeCell ref="K35:L35"/>
    <mergeCell ref="M35:N35"/>
    <mergeCell ref="O35:P35"/>
    <mergeCell ref="Q35:R35"/>
    <mergeCell ref="S35:T35"/>
    <mergeCell ref="AI35:AJ35"/>
    <mergeCell ref="W35:X35"/>
    <mergeCell ref="Y35:Z35"/>
    <mergeCell ref="AA35:AB35"/>
    <mergeCell ref="AC35:AD35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</mergeCells>
  <pageMargins left="0.44" right="0.5" top="0.23" bottom="0.18" header="0.2" footer="0.1400000000000000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"/>
  <sheetViews>
    <sheetView workbookViewId="0">
      <selection activeCell="E7" sqref="E7"/>
    </sheetView>
  </sheetViews>
  <sheetFormatPr defaultRowHeight="15"/>
  <cols>
    <col min="1" max="2" width="9.140625" style="1"/>
    <col min="3" max="26" width="4.7109375" customWidth="1"/>
    <col min="27" max="27" width="10.28515625" customWidth="1"/>
    <col min="28" max="28" width="9" customWidth="1"/>
  </cols>
  <sheetData>
    <row r="1" spans="1:28" ht="39.75" customHeight="1">
      <c r="A1" s="193" t="s">
        <v>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8" ht="26.25" customHeight="1">
      <c r="A2" s="60" t="s">
        <v>0</v>
      </c>
      <c r="B2" s="60"/>
      <c r="C2" s="147" t="s">
        <v>21</v>
      </c>
      <c r="D2" s="147"/>
      <c r="E2" s="147"/>
      <c r="F2" s="147"/>
      <c r="G2" s="147"/>
      <c r="H2" s="148"/>
      <c r="I2" s="140" t="s">
        <v>22</v>
      </c>
      <c r="J2" s="140"/>
      <c r="K2" s="140"/>
      <c r="L2" s="140"/>
      <c r="M2" s="140"/>
      <c r="N2" s="140"/>
      <c r="O2" s="124" t="s">
        <v>23</v>
      </c>
      <c r="P2" s="125"/>
      <c r="Q2" s="125"/>
      <c r="R2" s="125"/>
      <c r="S2" s="125"/>
      <c r="T2" s="125"/>
      <c r="U2" s="161" t="s">
        <v>7</v>
      </c>
      <c r="V2" s="161"/>
      <c r="W2" s="161"/>
      <c r="X2" s="161"/>
      <c r="Y2" s="161"/>
      <c r="Z2" s="161"/>
      <c r="AB2" s="4"/>
    </row>
    <row r="3" spans="1:28" s="1" customFormat="1" ht="17.25" customHeight="1">
      <c r="A3" s="55" t="s">
        <v>0</v>
      </c>
      <c r="B3" s="55" t="s">
        <v>3</v>
      </c>
      <c r="C3" s="149" t="s">
        <v>4</v>
      </c>
      <c r="D3" s="149"/>
      <c r="E3" s="149" t="s">
        <v>2</v>
      </c>
      <c r="F3" s="149"/>
      <c r="G3" s="149" t="s">
        <v>7</v>
      </c>
      <c r="H3" s="150"/>
      <c r="I3" s="96" t="s">
        <v>4</v>
      </c>
      <c r="J3" s="96"/>
      <c r="K3" s="96" t="s">
        <v>2</v>
      </c>
      <c r="L3" s="96"/>
      <c r="M3" s="96" t="s">
        <v>7</v>
      </c>
      <c r="N3" s="96"/>
      <c r="O3" s="126" t="s">
        <v>4</v>
      </c>
      <c r="P3" s="127"/>
      <c r="Q3" s="127" t="s">
        <v>2</v>
      </c>
      <c r="R3" s="127"/>
      <c r="S3" s="127" t="s">
        <v>7</v>
      </c>
      <c r="T3" s="127"/>
      <c r="U3" s="118" t="s">
        <v>1</v>
      </c>
      <c r="V3" s="118"/>
      <c r="W3" s="118" t="s">
        <v>2</v>
      </c>
      <c r="X3" s="118"/>
      <c r="Y3" s="162" t="s">
        <v>7</v>
      </c>
      <c r="Z3" s="162"/>
    </row>
    <row r="4" spans="1:28" s="1" customFormat="1" ht="17.25" customHeight="1">
      <c r="A4" s="55"/>
      <c r="B4" s="55"/>
      <c r="C4" s="150">
        <v>7</v>
      </c>
      <c r="D4" s="151"/>
      <c r="E4" s="150">
        <v>13</v>
      </c>
      <c r="F4" s="151"/>
      <c r="G4" s="150">
        <v>20</v>
      </c>
      <c r="H4" s="151"/>
      <c r="I4" s="97">
        <v>15</v>
      </c>
      <c r="J4" s="98"/>
      <c r="K4" s="97">
        <v>14</v>
      </c>
      <c r="L4" s="98"/>
      <c r="M4" s="97">
        <v>29</v>
      </c>
      <c r="N4" s="98"/>
      <c r="O4" s="128">
        <v>14</v>
      </c>
      <c r="P4" s="126"/>
      <c r="Q4" s="128">
        <v>11</v>
      </c>
      <c r="R4" s="126"/>
      <c r="S4" s="128">
        <v>25</v>
      </c>
      <c r="T4" s="126"/>
      <c r="U4" s="119">
        <v>36</v>
      </c>
      <c r="V4" s="120"/>
      <c r="W4" s="119">
        <v>38</v>
      </c>
      <c r="X4" s="120"/>
      <c r="Y4" s="119">
        <v>74</v>
      </c>
      <c r="Z4" s="120"/>
    </row>
    <row r="5" spans="1:28" s="1" customFormat="1" ht="17.25" customHeight="1">
      <c r="A5" s="55"/>
      <c r="B5" s="55"/>
      <c r="C5" s="152" t="s">
        <v>5</v>
      </c>
      <c r="D5" s="152" t="s">
        <v>6</v>
      </c>
      <c r="E5" s="152" t="s">
        <v>5</v>
      </c>
      <c r="F5" s="152" t="s">
        <v>6</v>
      </c>
      <c r="G5" s="152" t="s">
        <v>8</v>
      </c>
      <c r="H5" s="152" t="s">
        <v>6</v>
      </c>
      <c r="I5" s="99" t="s">
        <v>5</v>
      </c>
      <c r="J5" s="99" t="s">
        <v>6</v>
      </c>
      <c r="K5" s="99" t="s">
        <v>5</v>
      </c>
      <c r="L5" s="99" t="s">
        <v>6</v>
      </c>
      <c r="M5" s="99" t="s">
        <v>8</v>
      </c>
      <c r="N5" s="99" t="s">
        <v>6</v>
      </c>
      <c r="O5" s="129" t="s">
        <v>5</v>
      </c>
      <c r="P5" s="130" t="s">
        <v>6</v>
      </c>
      <c r="Q5" s="130" t="s">
        <v>5</v>
      </c>
      <c r="R5" s="130" t="s">
        <v>6</v>
      </c>
      <c r="S5" s="130" t="s">
        <v>8</v>
      </c>
      <c r="T5" s="130" t="s">
        <v>6</v>
      </c>
      <c r="U5" s="163" t="s">
        <v>8</v>
      </c>
      <c r="V5" s="121" t="s">
        <v>6</v>
      </c>
      <c r="W5" s="163" t="s">
        <v>8</v>
      </c>
      <c r="X5" s="121" t="s">
        <v>6</v>
      </c>
      <c r="Y5" s="163" t="s">
        <v>19</v>
      </c>
      <c r="Z5" s="163" t="s">
        <v>6</v>
      </c>
    </row>
    <row r="6" spans="1:28" ht="17.25" customHeight="1">
      <c r="A6" s="55" t="s">
        <v>9</v>
      </c>
      <c r="B6" s="16" t="s">
        <v>11</v>
      </c>
      <c r="C6" s="153">
        <v>0</v>
      </c>
      <c r="D6" s="154">
        <f>C6/C4%</f>
        <v>0</v>
      </c>
      <c r="E6" s="154">
        <v>0</v>
      </c>
      <c r="F6" s="154">
        <f>E6/E4%</f>
        <v>0</v>
      </c>
      <c r="G6" s="154">
        <f>C6+E6</f>
        <v>0</v>
      </c>
      <c r="H6" s="154">
        <f>G6/G4</f>
        <v>0</v>
      </c>
      <c r="I6" s="100">
        <v>2</v>
      </c>
      <c r="J6" s="101">
        <f>I6/I4%</f>
        <v>13.333333333333334</v>
      </c>
      <c r="K6" s="101">
        <v>0</v>
      </c>
      <c r="L6" s="101">
        <f>K6/K4%</f>
        <v>0</v>
      </c>
      <c r="M6" s="101">
        <f>I6+K6</f>
        <v>2</v>
      </c>
      <c r="N6" s="101">
        <f>M6/M4</f>
        <v>6.8965517241379309E-2</v>
      </c>
      <c r="O6" s="131">
        <v>0</v>
      </c>
      <c r="P6" s="132">
        <f>O6/O4%</f>
        <v>0</v>
      </c>
      <c r="Q6" s="132">
        <v>0</v>
      </c>
      <c r="R6" s="132">
        <f>Q6/Q4%</f>
        <v>0</v>
      </c>
      <c r="S6" s="132">
        <f>O6+Q6</f>
        <v>0</v>
      </c>
      <c r="T6" s="132">
        <f>S6/S4</f>
        <v>0</v>
      </c>
      <c r="U6" s="163">
        <f>C6+I6+O6</f>
        <v>2</v>
      </c>
      <c r="V6" s="121">
        <f>U6/U4%</f>
        <v>5.5555555555555554</v>
      </c>
      <c r="W6" s="163">
        <f>E6+K6+Q6</f>
        <v>0</v>
      </c>
      <c r="X6" s="121">
        <f>W6/W4%</f>
        <v>0</v>
      </c>
      <c r="Y6" s="163">
        <f>U6+W6</f>
        <v>2</v>
      </c>
      <c r="Z6" s="121">
        <f>Y6/Y4%</f>
        <v>2.7027027027027026</v>
      </c>
    </row>
    <row r="7" spans="1:28" ht="17.25" customHeight="1">
      <c r="A7" s="55"/>
      <c r="B7" s="16" t="s">
        <v>10</v>
      </c>
      <c r="C7" s="153">
        <v>1</v>
      </c>
      <c r="D7" s="154">
        <f>C7/C4%</f>
        <v>14.285714285714285</v>
      </c>
      <c r="E7" s="154">
        <v>3</v>
      </c>
      <c r="F7" s="154">
        <f>E7/E4%</f>
        <v>23.076923076923077</v>
      </c>
      <c r="G7" s="154">
        <f t="shared" ref="G7:G11" si="0">C7+E7</f>
        <v>4</v>
      </c>
      <c r="H7" s="154">
        <f>G7/G4%</f>
        <v>20</v>
      </c>
      <c r="I7" s="100">
        <v>3</v>
      </c>
      <c r="J7" s="101">
        <f>I7/I4%</f>
        <v>20</v>
      </c>
      <c r="K7" s="101">
        <v>3</v>
      </c>
      <c r="L7" s="101">
        <f>K7/K4%</f>
        <v>21.428571428571427</v>
      </c>
      <c r="M7" s="101">
        <f t="shared" ref="M7:M11" si="1">I7+K7</f>
        <v>6</v>
      </c>
      <c r="N7" s="101">
        <f>M7/M4%</f>
        <v>20.689655172413794</v>
      </c>
      <c r="O7" s="131">
        <v>1</v>
      </c>
      <c r="P7" s="132">
        <f>O7/O4%</f>
        <v>7.1428571428571423</v>
      </c>
      <c r="Q7" s="132">
        <v>6</v>
      </c>
      <c r="R7" s="132">
        <f>Q7/Q4%</f>
        <v>54.545454545454547</v>
      </c>
      <c r="S7" s="132">
        <f t="shared" ref="S7:S11" si="2">O7+Q7</f>
        <v>7</v>
      </c>
      <c r="T7" s="132">
        <f>S7/S4%</f>
        <v>28</v>
      </c>
      <c r="U7" s="163">
        <f t="shared" ref="U7:U11" si="3">C7+I7+O7</f>
        <v>5</v>
      </c>
      <c r="V7" s="121">
        <f>U7/U4%</f>
        <v>13.888888888888889</v>
      </c>
      <c r="W7" s="163">
        <f t="shared" ref="W7:W11" si="4">E7+K7+Q7</f>
        <v>12</v>
      </c>
      <c r="X7" s="121">
        <f>W7/W4%</f>
        <v>31.578947368421051</v>
      </c>
      <c r="Y7" s="163">
        <f t="shared" ref="Y7:Y11" si="5">U7+W7</f>
        <v>17</v>
      </c>
      <c r="Z7" s="121">
        <f>Y7/Y4%</f>
        <v>22.972972972972972</v>
      </c>
    </row>
    <row r="8" spans="1:28" ht="17.25" customHeight="1">
      <c r="A8" s="55"/>
      <c r="B8" s="16" t="s">
        <v>12</v>
      </c>
      <c r="C8" s="153">
        <v>4</v>
      </c>
      <c r="D8" s="154">
        <f>C8/C4%</f>
        <v>57.142857142857139</v>
      </c>
      <c r="E8" s="154">
        <v>4</v>
      </c>
      <c r="F8" s="154">
        <f>E8/E4%</f>
        <v>30.769230769230766</v>
      </c>
      <c r="G8" s="154">
        <f t="shared" si="0"/>
        <v>8</v>
      </c>
      <c r="H8" s="154">
        <f>G8/G4%</f>
        <v>40</v>
      </c>
      <c r="I8" s="100">
        <v>3</v>
      </c>
      <c r="J8" s="101">
        <f>I8/I4%</f>
        <v>20</v>
      </c>
      <c r="K8" s="101">
        <v>4</v>
      </c>
      <c r="L8" s="101">
        <f>K8/K4%</f>
        <v>28.571428571428569</v>
      </c>
      <c r="M8" s="101">
        <f t="shared" si="1"/>
        <v>7</v>
      </c>
      <c r="N8" s="101">
        <f>M8/M4%</f>
        <v>24.137931034482762</v>
      </c>
      <c r="O8" s="131">
        <v>6</v>
      </c>
      <c r="P8" s="132">
        <f>O8/O4%</f>
        <v>42.857142857142854</v>
      </c>
      <c r="Q8" s="132">
        <v>4</v>
      </c>
      <c r="R8" s="132">
        <f>Q8/Q4%</f>
        <v>36.363636363636367</v>
      </c>
      <c r="S8" s="132">
        <f t="shared" si="2"/>
        <v>10</v>
      </c>
      <c r="T8" s="132">
        <f>S8/S4%</f>
        <v>40</v>
      </c>
      <c r="U8" s="163">
        <f t="shared" si="3"/>
        <v>13</v>
      </c>
      <c r="V8" s="121">
        <f>U8/U4%</f>
        <v>36.111111111111114</v>
      </c>
      <c r="W8" s="163">
        <f t="shared" si="4"/>
        <v>12</v>
      </c>
      <c r="X8" s="121">
        <f>W8/W4%</f>
        <v>31.578947368421051</v>
      </c>
      <c r="Y8" s="163">
        <f t="shared" si="5"/>
        <v>25</v>
      </c>
      <c r="Z8" s="121">
        <f>Y8/Y4%</f>
        <v>33.783783783783782</v>
      </c>
    </row>
    <row r="9" spans="1:28" ht="17.25" customHeight="1">
      <c r="A9" s="55"/>
      <c r="B9" s="16" t="s">
        <v>12</v>
      </c>
      <c r="C9" s="153">
        <v>2</v>
      </c>
      <c r="D9" s="154">
        <f>C9/C4%</f>
        <v>28.571428571428569</v>
      </c>
      <c r="E9" s="154">
        <v>2</v>
      </c>
      <c r="F9" s="154">
        <f>E9/E4%</f>
        <v>15.384615384615383</v>
      </c>
      <c r="G9" s="154">
        <f t="shared" si="0"/>
        <v>4</v>
      </c>
      <c r="H9" s="154">
        <f>G9/G4%</f>
        <v>20</v>
      </c>
      <c r="I9" s="100">
        <v>3</v>
      </c>
      <c r="J9" s="101">
        <f>I9/I4%</f>
        <v>20</v>
      </c>
      <c r="K9" s="101">
        <v>3</v>
      </c>
      <c r="L9" s="101">
        <f>K9/K4%</f>
        <v>21.428571428571427</v>
      </c>
      <c r="M9" s="101">
        <f t="shared" si="1"/>
        <v>6</v>
      </c>
      <c r="N9" s="101">
        <f>M9/M4%</f>
        <v>20.689655172413794</v>
      </c>
      <c r="O9" s="131">
        <v>3</v>
      </c>
      <c r="P9" s="132">
        <f>O9/O4%</f>
        <v>21.428571428571427</v>
      </c>
      <c r="Q9" s="132">
        <v>1</v>
      </c>
      <c r="R9" s="132">
        <f>Q9/Q4%</f>
        <v>9.0909090909090917</v>
      </c>
      <c r="S9" s="132">
        <f t="shared" si="2"/>
        <v>4</v>
      </c>
      <c r="T9" s="132">
        <f>S9/S4%</f>
        <v>16</v>
      </c>
      <c r="U9" s="163">
        <f t="shared" si="3"/>
        <v>8</v>
      </c>
      <c r="V9" s="121">
        <f>U9/U4%</f>
        <v>22.222222222222221</v>
      </c>
      <c r="W9" s="163">
        <f t="shared" si="4"/>
        <v>6</v>
      </c>
      <c r="X9" s="121">
        <f>W9/W4%</f>
        <v>15.789473684210526</v>
      </c>
      <c r="Y9" s="163">
        <f t="shared" si="5"/>
        <v>14</v>
      </c>
      <c r="Z9" s="121">
        <f>Y9/Y4%</f>
        <v>18.918918918918919</v>
      </c>
    </row>
    <row r="10" spans="1:28" ht="17.25" customHeight="1">
      <c r="A10" s="55"/>
      <c r="B10" s="16" t="s">
        <v>13</v>
      </c>
      <c r="C10" s="153">
        <v>0</v>
      </c>
      <c r="D10" s="154">
        <f>C10/C4%</f>
        <v>0</v>
      </c>
      <c r="E10" s="154">
        <v>4</v>
      </c>
      <c r="F10" s="154">
        <f>E10/E4%</f>
        <v>30.769230769230766</v>
      </c>
      <c r="G10" s="154">
        <f t="shared" si="0"/>
        <v>4</v>
      </c>
      <c r="H10" s="154">
        <f>G10/G4%</f>
        <v>20</v>
      </c>
      <c r="I10" s="100">
        <v>4</v>
      </c>
      <c r="J10" s="101">
        <f>I10/I4%</f>
        <v>26.666666666666668</v>
      </c>
      <c r="K10" s="101">
        <v>4</v>
      </c>
      <c r="L10" s="101">
        <f>K10/K4%</f>
        <v>28.571428571428569</v>
      </c>
      <c r="M10" s="101">
        <f t="shared" si="1"/>
        <v>8</v>
      </c>
      <c r="N10" s="101">
        <f>M10/M4%</f>
        <v>27.586206896551726</v>
      </c>
      <c r="O10" s="131">
        <v>4</v>
      </c>
      <c r="P10" s="132">
        <f>O10/O4%</f>
        <v>28.571428571428569</v>
      </c>
      <c r="Q10" s="132">
        <v>0</v>
      </c>
      <c r="R10" s="132">
        <f>Q10/Q4%</f>
        <v>0</v>
      </c>
      <c r="S10" s="132">
        <f t="shared" si="2"/>
        <v>4</v>
      </c>
      <c r="T10" s="132">
        <f>S10/S4%</f>
        <v>16</v>
      </c>
      <c r="U10" s="163">
        <f t="shared" si="3"/>
        <v>8</v>
      </c>
      <c r="V10" s="121">
        <f>U10/U4%</f>
        <v>22.222222222222221</v>
      </c>
      <c r="W10" s="163">
        <f t="shared" si="4"/>
        <v>8</v>
      </c>
      <c r="X10" s="121">
        <f>W10/W4%</f>
        <v>21.05263157894737</v>
      </c>
      <c r="Y10" s="163">
        <f t="shared" si="5"/>
        <v>16</v>
      </c>
      <c r="Z10" s="121">
        <f>Y10/Y4%</f>
        <v>21.621621621621621</v>
      </c>
    </row>
    <row r="11" spans="1:28" ht="17.25" customHeight="1">
      <c r="A11" s="50"/>
      <c r="B11" s="51"/>
      <c r="C11" s="153">
        <f>C6+C7+C8+C9+C10</f>
        <v>7</v>
      </c>
      <c r="D11" s="154">
        <f>C11/C4%</f>
        <v>99.999999999999986</v>
      </c>
      <c r="E11" s="154">
        <f>E6+E7+E8+E9+E10</f>
        <v>13</v>
      </c>
      <c r="F11" s="154">
        <f>E11/E4%</f>
        <v>100</v>
      </c>
      <c r="G11" s="154">
        <f t="shared" si="0"/>
        <v>20</v>
      </c>
      <c r="H11" s="154">
        <f>G11/G4%</f>
        <v>100</v>
      </c>
      <c r="I11" s="100">
        <f>I6+I7+I8+I9+I10</f>
        <v>15</v>
      </c>
      <c r="J11" s="101">
        <f>I11/I4%</f>
        <v>100</v>
      </c>
      <c r="K11" s="101">
        <f>K6+K7+K8+K9+K10</f>
        <v>14</v>
      </c>
      <c r="L11" s="101">
        <f>K11/K4%</f>
        <v>99.999999999999986</v>
      </c>
      <c r="M11" s="101">
        <f t="shared" si="1"/>
        <v>29</v>
      </c>
      <c r="N11" s="101">
        <f>M11/M4%</f>
        <v>100</v>
      </c>
      <c r="O11" s="131">
        <f>O6+O7+O8+O9+O10</f>
        <v>14</v>
      </c>
      <c r="P11" s="132">
        <f>O11/O4%</f>
        <v>99.999999999999986</v>
      </c>
      <c r="Q11" s="132">
        <f>Q6+Q7+Q8+Q9+Q10</f>
        <v>11</v>
      </c>
      <c r="R11" s="132">
        <f>Q11/Q4%</f>
        <v>100</v>
      </c>
      <c r="S11" s="132">
        <f t="shared" si="2"/>
        <v>25</v>
      </c>
      <c r="T11" s="132">
        <f>S11/S4%</f>
        <v>100</v>
      </c>
      <c r="U11" s="163">
        <f t="shared" si="3"/>
        <v>36</v>
      </c>
      <c r="V11" s="121">
        <f>U11/U4%</f>
        <v>100</v>
      </c>
      <c r="W11" s="163">
        <f t="shared" si="4"/>
        <v>38</v>
      </c>
      <c r="X11" s="121">
        <f>W11/W4%</f>
        <v>100</v>
      </c>
      <c r="Y11" s="163">
        <f t="shared" si="5"/>
        <v>74</v>
      </c>
      <c r="Z11" s="121">
        <f>Y11/Y4%</f>
        <v>100</v>
      </c>
    </row>
    <row r="12" spans="1:28" ht="6.75" customHeight="1">
      <c r="A12" s="48"/>
      <c r="B12" s="49"/>
      <c r="C12" s="154"/>
      <c r="D12" s="154"/>
      <c r="E12" s="154"/>
      <c r="F12" s="154"/>
      <c r="G12" s="154"/>
      <c r="H12" s="155"/>
      <c r="I12" s="101"/>
      <c r="J12" s="101"/>
      <c r="K12" s="101"/>
      <c r="L12" s="101"/>
      <c r="M12" s="101"/>
      <c r="N12" s="141"/>
      <c r="O12" s="133"/>
      <c r="P12" s="132"/>
      <c r="Q12" s="132"/>
      <c r="R12" s="132"/>
      <c r="S12" s="132"/>
      <c r="T12" s="132"/>
      <c r="U12" s="163"/>
      <c r="V12" s="121"/>
      <c r="W12" s="163"/>
      <c r="X12" s="121"/>
      <c r="Y12" s="163"/>
      <c r="Z12" s="163"/>
    </row>
    <row r="13" spans="1:28" ht="17.25" customHeight="1">
      <c r="A13" s="55" t="s">
        <v>14</v>
      </c>
      <c r="B13" s="16" t="s">
        <v>11</v>
      </c>
      <c r="C13" s="153">
        <v>0</v>
      </c>
      <c r="D13" s="154">
        <f>C13/C4%</f>
        <v>0</v>
      </c>
      <c r="E13" s="154">
        <v>0</v>
      </c>
      <c r="F13" s="154">
        <f>E13/E4%</f>
        <v>0</v>
      </c>
      <c r="G13" s="154">
        <f>C13+E13</f>
        <v>0</v>
      </c>
      <c r="H13" s="154">
        <f>G13/G4%</f>
        <v>0</v>
      </c>
      <c r="I13" s="100">
        <v>0</v>
      </c>
      <c r="J13" s="101">
        <f>I13/I4%</f>
        <v>0</v>
      </c>
      <c r="K13" s="101">
        <v>0</v>
      </c>
      <c r="L13" s="101">
        <f>K13/K4%</f>
        <v>0</v>
      </c>
      <c r="M13" s="101">
        <f>I13+K13</f>
        <v>0</v>
      </c>
      <c r="N13" s="101">
        <f>M13/M4%</f>
        <v>0</v>
      </c>
      <c r="O13" s="131">
        <v>0</v>
      </c>
      <c r="P13" s="132">
        <f>O13/O4%</f>
        <v>0</v>
      </c>
      <c r="Q13" s="132">
        <v>0</v>
      </c>
      <c r="R13" s="132">
        <f>Q13/Q4%</f>
        <v>0</v>
      </c>
      <c r="S13" s="132">
        <f>O13+Q13</f>
        <v>0</v>
      </c>
      <c r="T13" s="132">
        <f>S13/S4%</f>
        <v>0</v>
      </c>
      <c r="U13" s="163">
        <f>C13+I13+O13</f>
        <v>0</v>
      </c>
      <c r="V13" s="121">
        <f>U13/U11%</f>
        <v>0</v>
      </c>
      <c r="W13" s="163">
        <f>E13+K13+Q13</f>
        <v>0</v>
      </c>
      <c r="X13" s="121">
        <f>W13/W11%</f>
        <v>0</v>
      </c>
      <c r="Y13" s="163">
        <f>U13+W13</f>
        <v>0</v>
      </c>
      <c r="Z13" s="121">
        <f>Y13/Y11%</f>
        <v>0</v>
      </c>
    </row>
    <row r="14" spans="1:28" ht="17.25" customHeight="1">
      <c r="A14" s="55"/>
      <c r="B14" s="16" t="s">
        <v>10</v>
      </c>
      <c r="C14" s="153">
        <v>0</v>
      </c>
      <c r="D14" s="154">
        <f>C14/C4%</f>
        <v>0</v>
      </c>
      <c r="E14" s="154">
        <v>0</v>
      </c>
      <c r="F14" s="154">
        <f>E14/E4%</f>
        <v>0</v>
      </c>
      <c r="G14" s="154">
        <f t="shared" ref="G14:G18" si="6">C14+E14</f>
        <v>0</v>
      </c>
      <c r="H14" s="154">
        <f>G14/G4%</f>
        <v>0</v>
      </c>
      <c r="I14" s="100">
        <v>2</v>
      </c>
      <c r="J14" s="101">
        <f>I14/I4%</f>
        <v>13.333333333333334</v>
      </c>
      <c r="K14" s="101">
        <v>0</v>
      </c>
      <c r="L14" s="101">
        <f>K14/K4%</f>
        <v>0</v>
      </c>
      <c r="M14" s="101">
        <f t="shared" ref="M14:M18" si="7">I14+K14</f>
        <v>2</v>
      </c>
      <c r="N14" s="101">
        <f>M14/M4%</f>
        <v>6.8965517241379315</v>
      </c>
      <c r="O14" s="131">
        <v>2</v>
      </c>
      <c r="P14" s="132">
        <f>O14/O4%</f>
        <v>14.285714285714285</v>
      </c>
      <c r="Q14" s="132">
        <v>8</v>
      </c>
      <c r="R14" s="132">
        <f>Q14/Q4%</f>
        <v>72.727272727272734</v>
      </c>
      <c r="S14" s="132">
        <f t="shared" ref="S14:S18" si="8">O14+Q14</f>
        <v>10</v>
      </c>
      <c r="T14" s="132">
        <f>S14/S4%</f>
        <v>40</v>
      </c>
      <c r="U14" s="163">
        <f t="shared" ref="U14:U18" si="9">C14+I14+O14</f>
        <v>4</v>
      </c>
      <c r="V14" s="121">
        <f>U14/U11%</f>
        <v>11.111111111111111</v>
      </c>
      <c r="W14" s="163">
        <f t="shared" ref="W14:W18" si="10">E14+K14+Q14</f>
        <v>8</v>
      </c>
      <c r="X14" s="121">
        <f>W14/W11%</f>
        <v>21.05263157894737</v>
      </c>
      <c r="Y14" s="163">
        <f t="shared" ref="Y14:Y18" si="11">U14+W14</f>
        <v>12</v>
      </c>
      <c r="Z14" s="121">
        <f>Y14/Y11%</f>
        <v>16.216216216216218</v>
      </c>
    </row>
    <row r="15" spans="1:28" ht="17.25" customHeight="1">
      <c r="A15" s="55"/>
      <c r="B15" s="16" t="s">
        <v>12</v>
      </c>
      <c r="C15" s="153">
        <v>4</v>
      </c>
      <c r="D15" s="154">
        <f>C15/C4%</f>
        <v>57.142857142857139</v>
      </c>
      <c r="E15" s="154">
        <v>4</v>
      </c>
      <c r="F15" s="154">
        <f>E15/E4%</f>
        <v>30.769230769230766</v>
      </c>
      <c r="G15" s="154">
        <f t="shared" si="6"/>
        <v>8</v>
      </c>
      <c r="H15" s="154">
        <f>G15/G4%</f>
        <v>40</v>
      </c>
      <c r="I15" s="100">
        <v>6</v>
      </c>
      <c r="J15" s="101">
        <f>I15/I4%</f>
        <v>40</v>
      </c>
      <c r="K15" s="101">
        <v>7</v>
      </c>
      <c r="L15" s="101">
        <f>K15/K4%</f>
        <v>49.999999999999993</v>
      </c>
      <c r="M15" s="101">
        <f t="shared" si="7"/>
        <v>13</v>
      </c>
      <c r="N15" s="101">
        <f>M15/M4%</f>
        <v>44.827586206896555</v>
      </c>
      <c r="O15" s="131">
        <v>6</v>
      </c>
      <c r="P15" s="132">
        <f>O15/O4%</f>
        <v>42.857142857142854</v>
      </c>
      <c r="Q15" s="132">
        <v>2</v>
      </c>
      <c r="R15" s="132">
        <f>Q15/Q4%</f>
        <v>18.181818181818183</v>
      </c>
      <c r="S15" s="132">
        <f t="shared" si="8"/>
        <v>8</v>
      </c>
      <c r="T15" s="132">
        <f>S15/S4%</f>
        <v>32</v>
      </c>
      <c r="U15" s="163">
        <f t="shared" si="9"/>
        <v>16</v>
      </c>
      <c r="V15" s="121">
        <f>U15/U11%</f>
        <v>44.444444444444443</v>
      </c>
      <c r="W15" s="163">
        <f t="shared" si="10"/>
        <v>13</v>
      </c>
      <c r="X15" s="121">
        <f>W15/W11%</f>
        <v>34.210526315789473</v>
      </c>
      <c r="Y15" s="163">
        <f t="shared" si="11"/>
        <v>29</v>
      </c>
      <c r="Z15" s="121">
        <f>Y15/Y11%</f>
        <v>39.189189189189193</v>
      </c>
    </row>
    <row r="16" spans="1:28" ht="17.25" customHeight="1">
      <c r="A16" s="55"/>
      <c r="B16" s="16" t="s">
        <v>12</v>
      </c>
      <c r="C16" s="153">
        <v>1</v>
      </c>
      <c r="D16" s="154">
        <f>C16/C4%</f>
        <v>14.285714285714285</v>
      </c>
      <c r="E16" s="154">
        <v>4</v>
      </c>
      <c r="F16" s="154">
        <f>E16/E4%</f>
        <v>30.769230769230766</v>
      </c>
      <c r="G16" s="154">
        <f t="shared" si="6"/>
        <v>5</v>
      </c>
      <c r="H16" s="154">
        <f>G16/G4%</f>
        <v>25</v>
      </c>
      <c r="I16" s="100">
        <v>2</v>
      </c>
      <c r="J16" s="101">
        <f>I16/I4%</f>
        <v>13.333333333333334</v>
      </c>
      <c r="K16" s="101">
        <v>4</v>
      </c>
      <c r="L16" s="101">
        <f>K16/K4%</f>
        <v>28.571428571428569</v>
      </c>
      <c r="M16" s="101">
        <f t="shared" si="7"/>
        <v>6</v>
      </c>
      <c r="N16" s="101">
        <f>M16/M4%</f>
        <v>20.689655172413794</v>
      </c>
      <c r="O16" s="131">
        <v>2</v>
      </c>
      <c r="P16" s="132">
        <f>O16/O4%</f>
        <v>14.285714285714285</v>
      </c>
      <c r="Q16" s="132">
        <v>1</v>
      </c>
      <c r="R16" s="132">
        <f>Q16/Q4%</f>
        <v>9.0909090909090917</v>
      </c>
      <c r="S16" s="132">
        <f t="shared" si="8"/>
        <v>3</v>
      </c>
      <c r="T16" s="132">
        <f>S16/S4%</f>
        <v>12</v>
      </c>
      <c r="U16" s="163">
        <f t="shared" si="9"/>
        <v>5</v>
      </c>
      <c r="V16" s="121">
        <f>U16/U11%</f>
        <v>13.888888888888889</v>
      </c>
      <c r="W16" s="163">
        <f t="shared" si="10"/>
        <v>9</v>
      </c>
      <c r="X16" s="121">
        <f>W16/W11%</f>
        <v>23.684210526315788</v>
      </c>
      <c r="Y16" s="163">
        <f t="shared" si="11"/>
        <v>14</v>
      </c>
      <c r="Z16" s="121">
        <f>Y16/Y11%</f>
        <v>18.918918918918919</v>
      </c>
    </row>
    <row r="17" spans="1:26" ht="17.25" customHeight="1">
      <c r="A17" s="55"/>
      <c r="B17" s="16" t="s">
        <v>13</v>
      </c>
      <c r="C17" s="153">
        <v>2</v>
      </c>
      <c r="D17" s="154">
        <f>C17/C4%</f>
        <v>28.571428571428569</v>
      </c>
      <c r="E17" s="154">
        <v>5</v>
      </c>
      <c r="F17" s="154">
        <f>E17/E4%</f>
        <v>38.46153846153846</v>
      </c>
      <c r="G17" s="154">
        <f t="shared" si="6"/>
        <v>7</v>
      </c>
      <c r="H17" s="154">
        <f>G17/G4%</f>
        <v>35</v>
      </c>
      <c r="I17" s="100">
        <v>5</v>
      </c>
      <c r="J17" s="101">
        <f>I17/I4%</f>
        <v>33.333333333333336</v>
      </c>
      <c r="K17" s="101">
        <v>3</v>
      </c>
      <c r="L17" s="101">
        <f>K17/K4%</f>
        <v>21.428571428571427</v>
      </c>
      <c r="M17" s="101">
        <f t="shared" si="7"/>
        <v>8</v>
      </c>
      <c r="N17" s="101">
        <f>M17/M4%</f>
        <v>27.586206896551726</v>
      </c>
      <c r="O17" s="131">
        <v>4</v>
      </c>
      <c r="P17" s="132">
        <f>O17/O4%</f>
        <v>28.571428571428569</v>
      </c>
      <c r="Q17" s="132">
        <v>0</v>
      </c>
      <c r="R17" s="132">
        <f>Q17/Q4%</f>
        <v>0</v>
      </c>
      <c r="S17" s="132">
        <f t="shared" si="8"/>
        <v>4</v>
      </c>
      <c r="T17" s="132">
        <f>S17/S4%</f>
        <v>16</v>
      </c>
      <c r="U17" s="163">
        <f t="shared" si="9"/>
        <v>11</v>
      </c>
      <c r="V17" s="121">
        <f>U17/U11%</f>
        <v>30.555555555555557</v>
      </c>
      <c r="W17" s="163">
        <f t="shared" si="10"/>
        <v>8</v>
      </c>
      <c r="X17" s="121">
        <f>W17/W11%</f>
        <v>21.05263157894737</v>
      </c>
      <c r="Y17" s="163">
        <f t="shared" si="11"/>
        <v>19</v>
      </c>
      <c r="Z17" s="121">
        <f>Y17/Y11%</f>
        <v>25.675675675675677</v>
      </c>
    </row>
    <row r="18" spans="1:26" ht="17.25" customHeight="1">
      <c r="A18" s="50"/>
      <c r="B18" s="51"/>
      <c r="C18" s="153">
        <f>C13+C14+C15+C16+C17</f>
        <v>7</v>
      </c>
      <c r="D18" s="154">
        <f>C18/C4%</f>
        <v>99.999999999999986</v>
      </c>
      <c r="E18" s="154">
        <f>E13+E14+E15+E16+E17</f>
        <v>13</v>
      </c>
      <c r="F18" s="154">
        <f>E18/E4%</f>
        <v>100</v>
      </c>
      <c r="G18" s="154">
        <f t="shared" si="6"/>
        <v>20</v>
      </c>
      <c r="H18" s="154">
        <f>G18/G4%</f>
        <v>100</v>
      </c>
      <c r="I18" s="100">
        <f>I13+I14+I15+I16+I17</f>
        <v>15</v>
      </c>
      <c r="J18" s="101">
        <f>I18/I4%</f>
        <v>100</v>
      </c>
      <c r="K18" s="101">
        <f>K13+K14+K15+K16+K17</f>
        <v>14</v>
      </c>
      <c r="L18" s="101">
        <f>K18/K4%</f>
        <v>99.999999999999986</v>
      </c>
      <c r="M18" s="101">
        <f t="shared" si="7"/>
        <v>29</v>
      </c>
      <c r="N18" s="101">
        <f>M18/M4%</f>
        <v>100</v>
      </c>
      <c r="O18" s="131">
        <f>O13+O14+O15+O16+O17</f>
        <v>14</v>
      </c>
      <c r="P18" s="132">
        <f>O18/O4%</f>
        <v>99.999999999999986</v>
      </c>
      <c r="Q18" s="132">
        <f>Q13+Q14+Q15+Q16+Q17</f>
        <v>11</v>
      </c>
      <c r="R18" s="132">
        <f>Q18/Q4%</f>
        <v>100</v>
      </c>
      <c r="S18" s="132">
        <f t="shared" si="8"/>
        <v>25</v>
      </c>
      <c r="T18" s="132">
        <f>S18/S4%</f>
        <v>100</v>
      </c>
      <c r="U18" s="163">
        <f t="shared" si="9"/>
        <v>36</v>
      </c>
      <c r="V18" s="121">
        <f>U18/U11%</f>
        <v>100</v>
      </c>
      <c r="W18" s="163">
        <f t="shared" si="10"/>
        <v>38</v>
      </c>
      <c r="X18" s="121">
        <f>W18/W11%</f>
        <v>100</v>
      </c>
      <c r="Y18" s="163">
        <f t="shared" si="11"/>
        <v>74</v>
      </c>
      <c r="Z18" s="121">
        <f>Y18/Y11%</f>
        <v>100</v>
      </c>
    </row>
    <row r="19" spans="1:26" ht="5.25" customHeight="1">
      <c r="A19" s="48"/>
      <c r="B19" s="49"/>
      <c r="C19" s="154"/>
      <c r="D19" s="154"/>
      <c r="E19" s="154"/>
      <c r="F19" s="154"/>
      <c r="G19" s="154"/>
      <c r="H19" s="155"/>
      <c r="I19" s="101"/>
      <c r="J19" s="101"/>
      <c r="K19" s="101"/>
      <c r="L19" s="101"/>
      <c r="M19" s="101"/>
      <c r="N19" s="141"/>
      <c r="O19" s="133"/>
      <c r="P19" s="132"/>
      <c r="Q19" s="132"/>
      <c r="R19" s="132"/>
      <c r="S19" s="132"/>
      <c r="T19" s="132"/>
      <c r="U19" s="163"/>
      <c r="V19" s="121"/>
      <c r="W19" s="163"/>
      <c r="X19" s="121"/>
      <c r="Y19" s="163"/>
      <c r="Z19" s="163"/>
    </row>
    <row r="20" spans="1:26" ht="17.25" customHeight="1">
      <c r="A20" s="55" t="s">
        <v>24</v>
      </c>
      <c r="B20" s="16" t="s">
        <v>11</v>
      </c>
      <c r="C20" s="153">
        <v>0</v>
      </c>
      <c r="D20" s="154">
        <f>C20/C4%</f>
        <v>0</v>
      </c>
      <c r="E20" s="154">
        <v>0</v>
      </c>
      <c r="F20" s="154">
        <f>E20/E4%</f>
        <v>0</v>
      </c>
      <c r="G20" s="154">
        <f>C20+E20</f>
        <v>0</v>
      </c>
      <c r="H20" s="154">
        <f>G20/G11%</f>
        <v>0</v>
      </c>
      <c r="I20" s="100">
        <v>0</v>
      </c>
      <c r="J20" s="101">
        <f>I20/I4%</f>
        <v>0</v>
      </c>
      <c r="K20" s="101">
        <v>0</v>
      </c>
      <c r="L20" s="101">
        <f>K20/K4%</f>
        <v>0</v>
      </c>
      <c r="M20" s="101">
        <f>I20+K20</f>
        <v>0</v>
      </c>
      <c r="N20" s="101">
        <f>M20/M11%</f>
        <v>0</v>
      </c>
      <c r="O20" s="131">
        <v>0</v>
      </c>
      <c r="P20" s="132">
        <f>O20/O4%</f>
        <v>0</v>
      </c>
      <c r="Q20" s="132">
        <v>0</v>
      </c>
      <c r="R20" s="132">
        <f>Q20/Q4%</f>
        <v>0</v>
      </c>
      <c r="S20" s="132">
        <f>O20+Q20</f>
        <v>0</v>
      </c>
      <c r="T20" s="132">
        <f>S20/S11%</f>
        <v>0</v>
      </c>
      <c r="U20" s="163">
        <f>C20+I20+O20</f>
        <v>0</v>
      </c>
      <c r="V20" s="121">
        <f>U20/U18%</f>
        <v>0</v>
      </c>
      <c r="W20" s="163">
        <f>E20+K20+Q20</f>
        <v>0</v>
      </c>
      <c r="X20" s="121">
        <f>W20/W18%</f>
        <v>0</v>
      </c>
      <c r="Y20" s="163">
        <f>U20+W20</f>
        <v>0</v>
      </c>
      <c r="Z20" s="121">
        <f>Y20/Y18%</f>
        <v>0</v>
      </c>
    </row>
    <row r="21" spans="1:26" ht="17.25" customHeight="1">
      <c r="A21" s="55"/>
      <c r="B21" s="16" t="s">
        <v>10</v>
      </c>
      <c r="C21" s="153">
        <v>4</v>
      </c>
      <c r="D21" s="154">
        <f>C21/C4%</f>
        <v>57.142857142857139</v>
      </c>
      <c r="E21" s="154">
        <v>2</v>
      </c>
      <c r="F21" s="154">
        <f>E21/E4%</f>
        <v>15.384615384615383</v>
      </c>
      <c r="G21" s="154">
        <f t="shared" ref="G21:G25" si="12">C21+E21</f>
        <v>6</v>
      </c>
      <c r="H21" s="154">
        <f>G21/G11%</f>
        <v>30</v>
      </c>
      <c r="I21" s="100">
        <v>0</v>
      </c>
      <c r="J21" s="101">
        <f>I21/I4%</f>
        <v>0</v>
      </c>
      <c r="K21" s="101">
        <v>0</v>
      </c>
      <c r="L21" s="101">
        <f>K21/K4%</f>
        <v>0</v>
      </c>
      <c r="M21" s="101">
        <f t="shared" ref="M21:M25" si="13">I21+K21</f>
        <v>0</v>
      </c>
      <c r="N21" s="101">
        <f>M21/M11%</f>
        <v>0</v>
      </c>
      <c r="O21" s="131">
        <v>0</v>
      </c>
      <c r="P21" s="132">
        <f>O21/O4%</f>
        <v>0</v>
      </c>
      <c r="Q21" s="132">
        <v>3</v>
      </c>
      <c r="R21" s="132">
        <f>Q21/Q4%</f>
        <v>27.272727272727273</v>
      </c>
      <c r="S21" s="132">
        <f t="shared" ref="S21:S25" si="14">O21+Q21</f>
        <v>3</v>
      </c>
      <c r="T21" s="132">
        <f>S21/S11%</f>
        <v>12</v>
      </c>
      <c r="U21" s="163">
        <f t="shared" ref="U21:U25" si="15">C21+I21+O21</f>
        <v>4</v>
      </c>
      <c r="V21" s="121">
        <f>U21/U18%</f>
        <v>11.111111111111111</v>
      </c>
      <c r="W21" s="163">
        <f t="shared" ref="W21:W25" si="16">E21+K21+Q21</f>
        <v>5</v>
      </c>
      <c r="X21" s="121">
        <f>W21/W18%</f>
        <v>13.157894736842104</v>
      </c>
      <c r="Y21" s="163">
        <f t="shared" ref="Y21:Y25" si="17">U21+W21</f>
        <v>9</v>
      </c>
      <c r="Z21" s="121">
        <f>Y21/Y18%</f>
        <v>12.162162162162163</v>
      </c>
    </row>
    <row r="22" spans="1:26" ht="17.25" customHeight="1">
      <c r="A22" s="55"/>
      <c r="B22" s="16" t="s">
        <v>12</v>
      </c>
      <c r="C22" s="153">
        <v>3</v>
      </c>
      <c r="D22" s="154">
        <f>C22/C4%</f>
        <v>42.857142857142854</v>
      </c>
      <c r="E22" s="154">
        <v>4</v>
      </c>
      <c r="F22" s="154">
        <f>E22/E4%</f>
        <v>30.769230769230766</v>
      </c>
      <c r="G22" s="154">
        <f t="shared" si="12"/>
        <v>7</v>
      </c>
      <c r="H22" s="154">
        <f>G22/G11%</f>
        <v>35</v>
      </c>
      <c r="I22" s="100">
        <v>6</v>
      </c>
      <c r="J22" s="101">
        <f>I22/I4%</f>
        <v>40</v>
      </c>
      <c r="K22" s="101">
        <v>0</v>
      </c>
      <c r="L22" s="101">
        <f>K22/K4%</f>
        <v>0</v>
      </c>
      <c r="M22" s="101">
        <f t="shared" si="13"/>
        <v>6</v>
      </c>
      <c r="N22" s="101">
        <f>M22/M11%</f>
        <v>20.689655172413794</v>
      </c>
      <c r="O22" s="131">
        <v>2</v>
      </c>
      <c r="P22" s="132">
        <f>O22/O4%</f>
        <v>14.285714285714285</v>
      </c>
      <c r="Q22" s="132">
        <v>4</v>
      </c>
      <c r="R22" s="132">
        <f>Q22/Q4%</f>
        <v>36.363636363636367</v>
      </c>
      <c r="S22" s="132">
        <f t="shared" si="14"/>
        <v>6</v>
      </c>
      <c r="T22" s="132">
        <f>S22/S11%</f>
        <v>24</v>
      </c>
      <c r="U22" s="163">
        <f t="shared" si="15"/>
        <v>11</v>
      </c>
      <c r="V22" s="121">
        <f>U22/U18%</f>
        <v>30.555555555555557</v>
      </c>
      <c r="W22" s="163">
        <f t="shared" si="16"/>
        <v>8</v>
      </c>
      <c r="X22" s="121">
        <f>W22/W18%</f>
        <v>21.05263157894737</v>
      </c>
      <c r="Y22" s="163">
        <f t="shared" si="17"/>
        <v>19</v>
      </c>
      <c r="Z22" s="121">
        <f>Y22/Y18%</f>
        <v>25.675675675675677</v>
      </c>
    </row>
    <row r="23" spans="1:26" ht="17.25" customHeight="1">
      <c r="A23" s="55"/>
      <c r="B23" s="16" t="s">
        <v>12</v>
      </c>
      <c r="C23" s="153">
        <v>0</v>
      </c>
      <c r="D23" s="154">
        <f>C23/C4%</f>
        <v>0</v>
      </c>
      <c r="E23" s="154">
        <v>1</v>
      </c>
      <c r="F23" s="154">
        <f>E23/E4%</f>
        <v>7.6923076923076916</v>
      </c>
      <c r="G23" s="154">
        <f t="shared" si="12"/>
        <v>1</v>
      </c>
      <c r="H23" s="154">
        <f>G23/G11%</f>
        <v>5</v>
      </c>
      <c r="I23" s="100">
        <v>1</v>
      </c>
      <c r="J23" s="101">
        <f>I23/I4%</f>
        <v>6.666666666666667</v>
      </c>
      <c r="K23" s="101">
        <v>4</v>
      </c>
      <c r="L23" s="101">
        <f>K23/K4%</f>
        <v>28.571428571428569</v>
      </c>
      <c r="M23" s="101">
        <f t="shared" si="13"/>
        <v>5</v>
      </c>
      <c r="N23" s="101">
        <f>M23/M11%</f>
        <v>17.241379310344829</v>
      </c>
      <c r="O23" s="131">
        <v>2</v>
      </c>
      <c r="P23" s="132">
        <f>O23/O4%</f>
        <v>14.285714285714285</v>
      </c>
      <c r="Q23" s="132">
        <v>1</v>
      </c>
      <c r="R23" s="132">
        <f>Q23/Q4%</f>
        <v>9.0909090909090917</v>
      </c>
      <c r="S23" s="132">
        <f t="shared" si="14"/>
        <v>3</v>
      </c>
      <c r="T23" s="132">
        <f>S23/S11%</f>
        <v>12</v>
      </c>
      <c r="U23" s="163">
        <f t="shared" si="15"/>
        <v>3</v>
      </c>
      <c r="V23" s="121">
        <f>U23/U18%</f>
        <v>8.3333333333333339</v>
      </c>
      <c r="W23" s="163">
        <f t="shared" si="16"/>
        <v>6</v>
      </c>
      <c r="X23" s="121">
        <f>W23/W18%</f>
        <v>15.789473684210526</v>
      </c>
      <c r="Y23" s="163">
        <f t="shared" si="17"/>
        <v>9</v>
      </c>
      <c r="Z23" s="121">
        <f>Y23/Y18%</f>
        <v>12.162162162162163</v>
      </c>
    </row>
    <row r="24" spans="1:26" ht="17.25" customHeight="1">
      <c r="A24" s="55"/>
      <c r="B24" s="16" t="s">
        <v>13</v>
      </c>
      <c r="C24" s="153">
        <v>0</v>
      </c>
      <c r="D24" s="154">
        <f>C24/C4%</f>
        <v>0</v>
      </c>
      <c r="E24" s="154">
        <v>6</v>
      </c>
      <c r="F24" s="154">
        <f>E24/E4%</f>
        <v>46.153846153846153</v>
      </c>
      <c r="G24" s="154">
        <f t="shared" si="12"/>
        <v>6</v>
      </c>
      <c r="H24" s="154">
        <f>G24/G11%</f>
        <v>30</v>
      </c>
      <c r="I24" s="100">
        <v>8</v>
      </c>
      <c r="J24" s="101">
        <f>I24/I4%</f>
        <v>53.333333333333336</v>
      </c>
      <c r="K24" s="101">
        <v>10</v>
      </c>
      <c r="L24" s="101">
        <f>K24/K4%</f>
        <v>71.428571428571416</v>
      </c>
      <c r="M24" s="101">
        <f t="shared" si="13"/>
        <v>18</v>
      </c>
      <c r="N24" s="101">
        <f>M24/M11%</f>
        <v>62.068965517241381</v>
      </c>
      <c r="O24" s="131">
        <v>10</v>
      </c>
      <c r="P24" s="132">
        <f>O24/O4%</f>
        <v>71.428571428571416</v>
      </c>
      <c r="Q24" s="132">
        <v>3</v>
      </c>
      <c r="R24" s="132">
        <f>Q24/Q4%</f>
        <v>27.272727272727273</v>
      </c>
      <c r="S24" s="132">
        <f t="shared" si="14"/>
        <v>13</v>
      </c>
      <c r="T24" s="132">
        <f>S24/S11%</f>
        <v>52</v>
      </c>
      <c r="U24" s="163">
        <f t="shared" si="15"/>
        <v>18</v>
      </c>
      <c r="V24" s="121">
        <f>U24/U18%</f>
        <v>50</v>
      </c>
      <c r="W24" s="163">
        <f t="shared" si="16"/>
        <v>19</v>
      </c>
      <c r="X24" s="121">
        <f>W24/W18%</f>
        <v>50</v>
      </c>
      <c r="Y24" s="163">
        <f t="shared" si="17"/>
        <v>37</v>
      </c>
      <c r="Z24" s="121">
        <f>Y24/Y18%</f>
        <v>50</v>
      </c>
    </row>
    <row r="25" spans="1:26" ht="17.25" customHeight="1">
      <c r="A25" s="50"/>
      <c r="B25" s="51"/>
      <c r="C25" s="153">
        <f>C20+C21+C22+C23+C24</f>
        <v>7</v>
      </c>
      <c r="D25" s="154">
        <f>C25/C11%</f>
        <v>99.999999999999986</v>
      </c>
      <c r="E25" s="154">
        <f>E20+E21+E22+E23+E24</f>
        <v>13</v>
      </c>
      <c r="F25" s="154">
        <f>E25/E4%</f>
        <v>100</v>
      </c>
      <c r="G25" s="154">
        <f t="shared" si="12"/>
        <v>20</v>
      </c>
      <c r="H25" s="154">
        <f>G25/G11%</f>
        <v>100</v>
      </c>
      <c r="I25" s="100">
        <f>I20+I21+I22+I23+I24</f>
        <v>15</v>
      </c>
      <c r="J25" s="101">
        <f>I25/I11%</f>
        <v>100</v>
      </c>
      <c r="K25" s="101">
        <f>K20+K21+K22+K23+K24</f>
        <v>14</v>
      </c>
      <c r="L25" s="101">
        <f>K25/K4%</f>
        <v>99.999999999999986</v>
      </c>
      <c r="M25" s="101">
        <f t="shared" si="13"/>
        <v>29</v>
      </c>
      <c r="N25" s="101">
        <f>M25/M11%</f>
        <v>100</v>
      </c>
      <c r="O25" s="131">
        <f>O20+O21+O22+O23+O24</f>
        <v>14</v>
      </c>
      <c r="P25" s="132">
        <f>O25/O11%</f>
        <v>99.999999999999986</v>
      </c>
      <c r="Q25" s="132">
        <f>Q20+Q21+Q22+Q23+Q24</f>
        <v>11</v>
      </c>
      <c r="R25" s="132">
        <f>Q25/Q4%</f>
        <v>100</v>
      </c>
      <c r="S25" s="132">
        <f t="shared" si="14"/>
        <v>25</v>
      </c>
      <c r="T25" s="132">
        <f>S25/S11%</f>
        <v>100</v>
      </c>
      <c r="U25" s="163">
        <f t="shared" si="15"/>
        <v>36</v>
      </c>
      <c r="V25" s="121">
        <f>U25/U18%</f>
        <v>100</v>
      </c>
      <c r="W25" s="163">
        <f t="shared" si="16"/>
        <v>38</v>
      </c>
      <c r="X25" s="121">
        <f>W25/W18%</f>
        <v>100</v>
      </c>
      <c r="Y25" s="163">
        <f t="shared" si="17"/>
        <v>74</v>
      </c>
      <c r="Z25" s="121">
        <f>Y25/Y18%</f>
        <v>100</v>
      </c>
    </row>
    <row r="26" spans="1:26" ht="4.5" customHeight="1">
      <c r="A26" s="48"/>
      <c r="B26" s="49"/>
      <c r="C26" s="154"/>
      <c r="D26" s="154"/>
      <c r="E26" s="154"/>
      <c r="F26" s="154"/>
      <c r="G26" s="154"/>
      <c r="H26" s="155"/>
      <c r="I26" s="101"/>
      <c r="J26" s="101"/>
      <c r="K26" s="101"/>
      <c r="L26" s="101"/>
      <c r="M26" s="101"/>
      <c r="N26" s="141"/>
      <c r="O26" s="133"/>
      <c r="P26" s="132"/>
      <c r="Q26" s="132"/>
      <c r="R26" s="132"/>
      <c r="S26" s="132"/>
      <c r="T26" s="132"/>
      <c r="U26" s="163"/>
      <c r="V26" s="121"/>
      <c r="W26" s="163"/>
      <c r="X26" s="121"/>
      <c r="Y26" s="163"/>
      <c r="Z26" s="163"/>
    </row>
    <row r="27" spans="1:26" ht="17.25" customHeight="1">
      <c r="A27" s="55" t="s">
        <v>18</v>
      </c>
      <c r="B27" s="16" t="s">
        <v>11</v>
      </c>
      <c r="C27" s="153">
        <v>0</v>
      </c>
      <c r="D27" s="154">
        <f>C27/C4%</f>
        <v>0</v>
      </c>
      <c r="E27" s="154">
        <v>0</v>
      </c>
      <c r="F27" s="154">
        <f>E27/E4%</f>
        <v>0</v>
      </c>
      <c r="G27" s="154">
        <f>C27+E27</f>
        <v>0</v>
      </c>
      <c r="H27" s="154">
        <f>G27/G4%</f>
        <v>0</v>
      </c>
      <c r="I27" s="100">
        <v>0</v>
      </c>
      <c r="J27" s="101">
        <f>I27/I4%</f>
        <v>0</v>
      </c>
      <c r="K27" s="101">
        <v>0</v>
      </c>
      <c r="L27" s="101">
        <f>K27/K4%</f>
        <v>0</v>
      </c>
      <c r="M27" s="101">
        <f>I27+K27</f>
        <v>0</v>
      </c>
      <c r="N27" s="101">
        <f>M27/M4%</f>
        <v>0</v>
      </c>
      <c r="O27" s="131">
        <v>0</v>
      </c>
      <c r="P27" s="132">
        <f>O27/O4%</f>
        <v>0</v>
      </c>
      <c r="Q27" s="132">
        <v>0</v>
      </c>
      <c r="R27" s="132">
        <f>Q27/Q4%</f>
        <v>0</v>
      </c>
      <c r="S27" s="132">
        <f>O27+Q27</f>
        <v>0</v>
      </c>
      <c r="T27" s="132">
        <f>S27/S4%</f>
        <v>0</v>
      </c>
      <c r="U27" s="163">
        <f>C27+I27+O27</f>
        <v>0</v>
      </c>
      <c r="V27" s="121">
        <f>U27/U25%</f>
        <v>0</v>
      </c>
      <c r="W27" s="163">
        <f>E27+K27+Q27</f>
        <v>0</v>
      </c>
      <c r="X27" s="121">
        <f>W27/W25%</f>
        <v>0</v>
      </c>
      <c r="Y27" s="163">
        <f>U27+W27</f>
        <v>0</v>
      </c>
      <c r="Z27" s="121">
        <f>Y27/Y25%</f>
        <v>0</v>
      </c>
    </row>
    <row r="28" spans="1:26" ht="17.25" customHeight="1">
      <c r="A28" s="55"/>
      <c r="B28" s="16" t="s">
        <v>10</v>
      </c>
      <c r="C28" s="153">
        <v>2</v>
      </c>
      <c r="D28" s="154">
        <f>C28/C4%</f>
        <v>28.571428571428569</v>
      </c>
      <c r="E28" s="154">
        <v>2</v>
      </c>
      <c r="F28" s="154">
        <f>E28/E4%</f>
        <v>15.384615384615383</v>
      </c>
      <c r="G28" s="154">
        <f t="shared" ref="G28:G32" si="18">C28+E28</f>
        <v>4</v>
      </c>
      <c r="H28" s="154">
        <f>G28/G4%</f>
        <v>20</v>
      </c>
      <c r="I28" s="100">
        <v>3</v>
      </c>
      <c r="J28" s="101">
        <f>I28/I4%</f>
        <v>20</v>
      </c>
      <c r="K28" s="101">
        <v>1</v>
      </c>
      <c r="L28" s="101">
        <f>K28/K4%</f>
        <v>7.1428571428571423</v>
      </c>
      <c r="M28" s="101">
        <f t="shared" ref="M28:M32" si="19">I28+K28</f>
        <v>4</v>
      </c>
      <c r="N28" s="101">
        <f>M28/M4%</f>
        <v>13.793103448275863</v>
      </c>
      <c r="O28" s="131">
        <v>1</v>
      </c>
      <c r="P28" s="132">
        <f>O28/O4%</f>
        <v>7.1428571428571423</v>
      </c>
      <c r="Q28" s="132">
        <v>7</v>
      </c>
      <c r="R28" s="132">
        <f>Q28/Q4%</f>
        <v>63.636363636363633</v>
      </c>
      <c r="S28" s="132">
        <f t="shared" ref="S28:S32" si="20">O28+Q28</f>
        <v>8</v>
      </c>
      <c r="T28" s="132">
        <f>S28/S4%</f>
        <v>32</v>
      </c>
      <c r="U28" s="163">
        <f t="shared" ref="U28:U32" si="21">C28+I28+O28</f>
        <v>6</v>
      </c>
      <c r="V28" s="121">
        <f>U28/U25%</f>
        <v>16.666666666666668</v>
      </c>
      <c r="W28" s="163">
        <f t="shared" ref="W28:W32" si="22">E28+K28+Q28</f>
        <v>10</v>
      </c>
      <c r="X28" s="121">
        <f>W28/W25%</f>
        <v>26.315789473684209</v>
      </c>
      <c r="Y28" s="163">
        <f t="shared" ref="Y28:Y32" si="23">U28+W28</f>
        <v>16</v>
      </c>
      <c r="Z28" s="121">
        <f>Y28/Y25%</f>
        <v>21.621621621621621</v>
      </c>
    </row>
    <row r="29" spans="1:26" ht="17.25" customHeight="1">
      <c r="A29" s="55"/>
      <c r="B29" s="16" t="s">
        <v>12</v>
      </c>
      <c r="C29" s="153">
        <v>3</v>
      </c>
      <c r="D29" s="154">
        <f>C29/C4%</f>
        <v>42.857142857142854</v>
      </c>
      <c r="E29" s="154">
        <v>5</v>
      </c>
      <c r="F29" s="154">
        <f>E29/E4%</f>
        <v>38.46153846153846</v>
      </c>
      <c r="G29" s="154">
        <f t="shared" si="18"/>
        <v>8</v>
      </c>
      <c r="H29" s="154">
        <f>G29/G4%</f>
        <v>40</v>
      </c>
      <c r="I29" s="100">
        <v>6</v>
      </c>
      <c r="J29" s="101">
        <f>I29/I4%</f>
        <v>40</v>
      </c>
      <c r="K29" s="101">
        <v>4</v>
      </c>
      <c r="L29" s="101">
        <f>K29/K4%</f>
        <v>28.571428571428569</v>
      </c>
      <c r="M29" s="101">
        <f t="shared" si="19"/>
        <v>10</v>
      </c>
      <c r="N29" s="101">
        <f>M29/M4%</f>
        <v>34.482758620689658</v>
      </c>
      <c r="O29" s="131">
        <v>5</v>
      </c>
      <c r="P29" s="132">
        <f>O29/O4%</f>
        <v>35.714285714285708</v>
      </c>
      <c r="Q29" s="132">
        <v>3</v>
      </c>
      <c r="R29" s="132">
        <f>Q29/Q4%</f>
        <v>27.272727272727273</v>
      </c>
      <c r="S29" s="132">
        <f t="shared" si="20"/>
        <v>8</v>
      </c>
      <c r="T29" s="132">
        <f>S29/S4%</f>
        <v>32</v>
      </c>
      <c r="U29" s="163">
        <f t="shared" si="21"/>
        <v>14</v>
      </c>
      <c r="V29" s="121">
        <f>U29/U25%</f>
        <v>38.888888888888893</v>
      </c>
      <c r="W29" s="163">
        <f t="shared" si="22"/>
        <v>12</v>
      </c>
      <c r="X29" s="121">
        <f>W29/W25%</f>
        <v>31.578947368421051</v>
      </c>
      <c r="Y29" s="163">
        <f t="shared" si="23"/>
        <v>26</v>
      </c>
      <c r="Z29" s="121">
        <f>Y29/Y25%</f>
        <v>35.135135135135137</v>
      </c>
    </row>
    <row r="30" spans="1:26" ht="17.25" customHeight="1">
      <c r="A30" s="55"/>
      <c r="B30" s="16" t="s">
        <v>12</v>
      </c>
      <c r="C30" s="153">
        <v>1</v>
      </c>
      <c r="D30" s="154">
        <f>C30/C4%</f>
        <v>14.285714285714285</v>
      </c>
      <c r="E30" s="154">
        <v>2</v>
      </c>
      <c r="F30" s="154">
        <f>E30/E4%</f>
        <v>15.384615384615383</v>
      </c>
      <c r="G30" s="154">
        <f t="shared" si="18"/>
        <v>3</v>
      </c>
      <c r="H30" s="154">
        <f>G30/G4%</f>
        <v>15</v>
      </c>
      <c r="I30" s="100">
        <v>3</v>
      </c>
      <c r="J30" s="101">
        <f>I30/I4%</f>
        <v>20</v>
      </c>
      <c r="K30" s="101">
        <v>5</v>
      </c>
      <c r="L30" s="101">
        <f>K30/K4%</f>
        <v>35.714285714285708</v>
      </c>
      <c r="M30" s="101">
        <f t="shared" si="19"/>
        <v>8</v>
      </c>
      <c r="N30" s="101">
        <f>M30/M4%</f>
        <v>27.586206896551726</v>
      </c>
      <c r="O30" s="131">
        <v>3</v>
      </c>
      <c r="P30" s="132">
        <f>O30/O4%</f>
        <v>21.428571428571427</v>
      </c>
      <c r="Q30" s="132">
        <v>1</v>
      </c>
      <c r="R30" s="132">
        <f>Q30/Q4%</f>
        <v>9.0909090909090917</v>
      </c>
      <c r="S30" s="132">
        <f t="shared" si="20"/>
        <v>4</v>
      </c>
      <c r="T30" s="132">
        <f>S30/S4%</f>
        <v>16</v>
      </c>
      <c r="U30" s="163">
        <f t="shared" si="21"/>
        <v>7</v>
      </c>
      <c r="V30" s="121">
        <f>U30/U25%</f>
        <v>19.444444444444446</v>
      </c>
      <c r="W30" s="163">
        <f t="shared" si="22"/>
        <v>8</v>
      </c>
      <c r="X30" s="121">
        <f>W30/W25%</f>
        <v>21.05263157894737</v>
      </c>
      <c r="Y30" s="163">
        <f t="shared" si="23"/>
        <v>15</v>
      </c>
      <c r="Z30" s="121">
        <f>Y30/Y25%</f>
        <v>20.27027027027027</v>
      </c>
    </row>
    <row r="31" spans="1:26" ht="17.25" customHeight="1">
      <c r="A31" s="55"/>
      <c r="B31" s="16" t="s">
        <v>13</v>
      </c>
      <c r="C31" s="153">
        <v>1</v>
      </c>
      <c r="D31" s="154">
        <f>C31/C4%</f>
        <v>14.285714285714285</v>
      </c>
      <c r="E31" s="154">
        <v>4</v>
      </c>
      <c r="F31" s="154">
        <f>E31/E4%</f>
        <v>30.769230769230766</v>
      </c>
      <c r="G31" s="154">
        <f t="shared" si="18"/>
        <v>5</v>
      </c>
      <c r="H31" s="154">
        <f>G31/G4%</f>
        <v>25</v>
      </c>
      <c r="I31" s="100">
        <v>3</v>
      </c>
      <c r="J31" s="101">
        <f>I31/I4%</f>
        <v>20</v>
      </c>
      <c r="K31" s="101">
        <v>4</v>
      </c>
      <c r="L31" s="101">
        <f>K31/K4%</f>
        <v>28.571428571428569</v>
      </c>
      <c r="M31" s="101">
        <f t="shared" si="19"/>
        <v>7</v>
      </c>
      <c r="N31" s="101">
        <f>M31/M4%</f>
        <v>24.137931034482762</v>
      </c>
      <c r="O31" s="131">
        <v>5</v>
      </c>
      <c r="P31" s="132">
        <f>O31/O4%</f>
        <v>35.714285714285708</v>
      </c>
      <c r="Q31" s="132">
        <v>0</v>
      </c>
      <c r="R31" s="132">
        <f>Q31/Q4%</f>
        <v>0</v>
      </c>
      <c r="S31" s="132">
        <f t="shared" si="20"/>
        <v>5</v>
      </c>
      <c r="T31" s="132">
        <f>S31/S4%</f>
        <v>20</v>
      </c>
      <c r="U31" s="163">
        <f t="shared" si="21"/>
        <v>9</v>
      </c>
      <c r="V31" s="121">
        <f>U31/U25%</f>
        <v>25</v>
      </c>
      <c r="W31" s="163">
        <f t="shared" si="22"/>
        <v>8</v>
      </c>
      <c r="X31" s="121">
        <f>W31/W25%</f>
        <v>21.05263157894737</v>
      </c>
      <c r="Y31" s="163">
        <f t="shared" si="23"/>
        <v>17</v>
      </c>
      <c r="Z31" s="121">
        <f>Y31/Y25%</f>
        <v>22.972972972972972</v>
      </c>
    </row>
    <row r="32" spans="1:26" ht="16.5" customHeight="1" thickBot="1">
      <c r="A32" s="61"/>
      <c r="B32" s="62"/>
      <c r="C32" s="153">
        <f>C27+C28+C29+C30+C31</f>
        <v>7</v>
      </c>
      <c r="D32" s="154">
        <f>C32/C4%</f>
        <v>99.999999999999986</v>
      </c>
      <c r="E32" s="154">
        <f>E27+E28+E29+E30+E31</f>
        <v>13</v>
      </c>
      <c r="F32" s="154">
        <f>E32/E4%</f>
        <v>100</v>
      </c>
      <c r="G32" s="154">
        <f t="shared" si="18"/>
        <v>20</v>
      </c>
      <c r="H32" s="154">
        <f>G32/G4%</f>
        <v>100</v>
      </c>
      <c r="I32" s="100">
        <f>I27+I28+I29+I30+I31</f>
        <v>15</v>
      </c>
      <c r="J32" s="101">
        <f>I32/I4%</f>
        <v>100</v>
      </c>
      <c r="K32" s="101">
        <f>K27+K28+K29+K30+K31</f>
        <v>14</v>
      </c>
      <c r="L32" s="101">
        <f>K32/K4%</f>
        <v>99.999999999999986</v>
      </c>
      <c r="M32" s="101">
        <f t="shared" si="19"/>
        <v>29</v>
      </c>
      <c r="N32" s="101">
        <f>M32/M4%</f>
        <v>100</v>
      </c>
      <c r="O32" s="131">
        <f>O27+O28+O29+O30+O31</f>
        <v>14</v>
      </c>
      <c r="P32" s="132">
        <f>O32/O4%</f>
        <v>99.999999999999986</v>
      </c>
      <c r="Q32" s="132">
        <f>Q27+Q28+Q29+Q30+Q31</f>
        <v>11</v>
      </c>
      <c r="R32" s="132">
        <f>Q32/Q4%</f>
        <v>100</v>
      </c>
      <c r="S32" s="132">
        <f t="shared" si="20"/>
        <v>25</v>
      </c>
      <c r="T32" s="132">
        <f>S32/S4%</f>
        <v>100</v>
      </c>
      <c r="U32" s="163">
        <f t="shared" si="21"/>
        <v>36</v>
      </c>
      <c r="V32" s="121">
        <f>U32/U25%</f>
        <v>100</v>
      </c>
      <c r="W32" s="163">
        <f t="shared" si="22"/>
        <v>38</v>
      </c>
      <c r="X32" s="121">
        <f>W32/W25%</f>
        <v>100</v>
      </c>
      <c r="Y32" s="163">
        <f t="shared" si="23"/>
        <v>74</v>
      </c>
      <c r="Z32" s="121">
        <f>Y32/Y25%</f>
        <v>100</v>
      </c>
    </row>
    <row r="33" spans="1:26" ht="9" customHeight="1">
      <c r="A33" s="116"/>
      <c r="B33" s="117"/>
      <c r="C33" s="156"/>
      <c r="D33" s="154"/>
      <c r="E33" s="157"/>
      <c r="F33" s="154"/>
      <c r="G33" s="154"/>
      <c r="H33" s="155"/>
      <c r="I33" s="142"/>
      <c r="J33" s="101"/>
      <c r="K33" s="143"/>
      <c r="L33" s="101"/>
      <c r="M33" s="101"/>
      <c r="N33" s="141"/>
      <c r="O33" s="134"/>
      <c r="P33" s="132"/>
      <c r="Q33" s="135"/>
      <c r="R33" s="132"/>
      <c r="S33" s="132"/>
      <c r="T33" s="136"/>
      <c r="U33" s="163"/>
      <c r="V33" s="121"/>
      <c r="W33" s="163"/>
      <c r="X33" s="121"/>
      <c r="Y33" s="163"/>
      <c r="Z33" s="163"/>
    </row>
    <row r="34" spans="1:26" ht="17.25" customHeight="1">
      <c r="A34" s="59" t="s">
        <v>25</v>
      </c>
      <c r="B34" s="16" t="s">
        <v>11</v>
      </c>
      <c r="C34" s="153">
        <v>0</v>
      </c>
      <c r="D34" s="154">
        <f>C34/C4%</f>
        <v>0</v>
      </c>
      <c r="E34" s="154">
        <v>0</v>
      </c>
      <c r="F34" s="154">
        <f>E34/E4%</f>
        <v>0</v>
      </c>
      <c r="G34" s="154">
        <f>C34+E34</f>
        <v>0</v>
      </c>
      <c r="H34" s="154">
        <f>G34/G4%</f>
        <v>0</v>
      </c>
      <c r="I34" s="100">
        <v>0</v>
      </c>
      <c r="J34" s="101">
        <f>I34/I4%</f>
        <v>0</v>
      </c>
      <c r="K34" s="101">
        <v>0</v>
      </c>
      <c r="L34" s="101">
        <f>K34/K4%</f>
        <v>0</v>
      </c>
      <c r="M34" s="101">
        <f>I34+K34</f>
        <v>0</v>
      </c>
      <c r="N34" s="101">
        <f>M34/M4%</f>
        <v>0</v>
      </c>
      <c r="O34" s="131">
        <v>0</v>
      </c>
      <c r="P34" s="132">
        <f>O34/O4%</f>
        <v>0</v>
      </c>
      <c r="Q34" s="132">
        <v>0</v>
      </c>
      <c r="R34" s="132">
        <f>Q34/Q4%</f>
        <v>0</v>
      </c>
      <c r="S34" s="132">
        <f>O34+Q34</f>
        <v>0</v>
      </c>
      <c r="T34" s="132">
        <f>S34/S4%</f>
        <v>0</v>
      </c>
      <c r="U34" s="163">
        <f>C34+I34+O34</f>
        <v>0</v>
      </c>
      <c r="V34" s="121">
        <f>U34/U32%</f>
        <v>0</v>
      </c>
      <c r="W34" s="163">
        <f>E34+K34+Q34</f>
        <v>0</v>
      </c>
      <c r="X34" s="121">
        <f>W34/W32%</f>
        <v>0</v>
      </c>
      <c r="Y34" s="163">
        <f>U34+W34</f>
        <v>0</v>
      </c>
      <c r="Z34" s="121">
        <f>Y34/Y32%</f>
        <v>0</v>
      </c>
    </row>
    <row r="35" spans="1:26" ht="17.25" customHeight="1">
      <c r="A35" s="57"/>
      <c r="B35" s="16" t="s">
        <v>10</v>
      </c>
      <c r="C35" s="153">
        <v>2</v>
      </c>
      <c r="D35" s="154">
        <f>C35/C4%</f>
        <v>28.571428571428569</v>
      </c>
      <c r="E35" s="154">
        <v>5</v>
      </c>
      <c r="F35" s="154">
        <f>E35/E4%</f>
        <v>38.46153846153846</v>
      </c>
      <c r="G35" s="154">
        <f t="shared" ref="G35:G39" si="24">C35+E35</f>
        <v>7</v>
      </c>
      <c r="H35" s="154">
        <f>G35/G4%</f>
        <v>35</v>
      </c>
      <c r="I35" s="100">
        <v>3</v>
      </c>
      <c r="J35" s="101">
        <f>I35/I4%</f>
        <v>20</v>
      </c>
      <c r="K35" s="101">
        <v>0</v>
      </c>
      <c r="L35" s="101">
        <f>K35/K4%</f>
        <v>0</v>
      </c>
      <c r="M35" s="101">
        <f t="shared" ref="M35:M39" si="25">I35+K35</f>
        <v>3</v>
      </c>
      <c r="N35" s="101">
        <f>M35/M4%</f>
        <v>10.344827586206897</v>
      </c>
      <c r="O35" s="131">
        <v>1</v>
      </c>
      <c r="P35" s="132">
        <f>O35/O4%</f>
        <v>7.1428571428571423</v>
      </c>
      <c r="Q35" s="132">
        <v>8</v>
      </c>
      <c r="R35" s="132">
        <f>Q35/Q4%</f>
        <v>72.727272727272734</v>
      </c>
      <c r="S35" s="132">
        <f t="shared" ref="S35:S39" si="26">O35+Q35</f>
        <v>9</v>
      </c>
      <c r="T35" s="132">
        <f>S35/S4%</f>
        <v>36</v>
      </c>
      <c r="U35" s="163">
        <f t="shared" ref="U35:U39" si="27">C35+I35+O35</f>
        <v>6</v>
      </c>
      <c r="V35" s="121">
        <f>U35/U32%</f>
        <v>16.666666666666668</v>
      </c>
      <c r="W35" s="163">
        <f t="shared" ref="W35:W39" si="28">E35+K35+Q35</f>
        <v>13</v>
      </c>
      <c r="X35" s="121">
        <f>W35/W32%</f>
        <v>34.210526315789473</v>
      </c>
      <c r="Y35" s="163">
        <f t="shared" ref="Y35:Y39" si="29">U35+W35</f>
        <v>19</v>
      </c>
      <c r="Z35" s="121">
        <f>Y35/Y32%</f>
        <v>25.675675675675677</v>
      </c>
    </row>
    <row r="36" spans="1:26" ht="17.25" customHeight="1">
      <c r="A36" s="57"/>
      <c r="B36" s="16" t="s">
        <v>12</v>
      </c>
      <c r="C36" s="153">
        <v>4</v>
      </c>
      <c r="D36" s="154">
        <f>C36/C4%</f>
        <v>57.142857142857139</v>
      </c>
      <c r="E36" s="154">
        <v>5</v>
      </c>
      <c r="F36" s="154">
        <f>E36/E4%</f>
        <v>38.46153846153846</v>
      </c>
      <c r="G36" s="154">
        <f t="shared" si="24"/>
        <v>9</v>
      </c>
      <c r="H36" s="154">
        <f>G36/G4%</f>
        <v>45</v>
      </c>
      <c r="I36" s="100">
        <v>4</v>
      </c>
      <c r="J36" s="101">
        <f>I36/I4%</f>
        <v>26.666666666666668</v>
      </c>
      <c r="K36" s="101">
        <v>4</v>
      </c>
      <c r="L36" s="101">
        <f>K36/K4%</f>
        <v>28.571428571428569</v>
      </c>
      <c r="M36" s="101">
        <f t="shared" si="25"/>
        <v>8</v>
      </c>
      <c r="N36" s="101">
        <f>M36/M4%</f>
        <v>27.586206896551726</v>
      </c>
      <c r="O36" s="131">
        <v>6</v>
      </c>
      <c r="P36" s="132">
        <f>O36/O4%</f>
        <v>42.857142857142854</v>
      </c>
      <c r="Q36" s="132">
        <v>2</v>
      </c>
      <c r="R36" s="132">
        <f>Q36/Q4%</f>
        <v>18.181818181818183</v>
      </c>
      <c r="S36" s="132">
        <f t="shared" si="26"/>
        <v>8</v>
      </c>
      <c r="T36" s="132">
        <f>S36/S4%</f>
        <v>32</v>
      </c>
      <c r="U36" s="163">
        <f t="shared" si="27"/>
        <v>14</v>
      </c>
      <c r="V36" s="121">
        <f>U36/U32%</f>
        <v>38.888888888888893</v>
      </c>
      <c r="W36" s="163">
        <f t="shared" si="28"/>
        <v>11</v>
      </c>
      <c r="X36" s="121">
        <f>W36/W32%</f>
        <v>28.94736842105263</v>
      </c>
      <c r="Y36" s="163">
        <f t="shared" si="29"/>
        <v>25</v>
      </c>
      <c r="Z36" s="121">
        <f>Y36/Y32%</f>
        <v>33.783783783783782</v>
      </c>
    </row>
    <row r="37" spans="1:26" ht="17.25" customHeight="1">
      <c r="A37" s="57"/>
      <c r="B37" s="16" t="s">
        <v>12</v>
      </c>
      <c r="C37" s="153">
        <v>1</v>
      </c>
      <c r="D37" s="154">
        <f>C37/C4%</f>
        <v>14.285714285714285</v>
      </c>
      <c r="E37" s="154">
        <v>0</v>
      </c>
      <c r="F37" s="154">
        <f>E37/E4%</f>
        <v>0</v>
      </c>
      <c r="G37" s="154">
        <f t="shared" si="24"/>
        <v>1</v>
      </c>
      <c r="H37" s="154">
        <f>G37/G4%</f>
        <v>5</v>
      </c>
      <c r="I37" s="100">
        <v>3</v>
      </c>
      <c r="J37" s="101">
        <f>I37/I4%</f>
        <v>20</v>
      </c>
      <c r="K37" s="101">
        <v>7</v>
      </c>
      <c r="L37" s="101">
        <f>K37/K4%</f>
        <v>49.999999999999993</v>
      </c>
      <c r="M37" s="101">
        <f t="shared" si="25"/>
        <v>10</v>
      </c>
      <c r="N37" s="101">
        <f>M37/M4%</f>
        <v>34.482758620689658</v>
      </c>
      <c r="O37" s="131">
        <v>1</v>
      </c>
      <c r="P37" s="132">
        <f>O37/O4%</f>
        <v>7.1428571428571423</v>
      </c>
      <c r="Q37" s="132">
        <v>1</v>
      </c>
      <c r="R37" s="132">
        <f>Q37/Q4%</f>
        <v>9.0909090909090917</v>
      </c>
      <c r="S37" s="132">
        <f t="shared" si="26"/>
        <v>2</v>
      </c>
      <c r="T37" s="132">
        <f>S37/S4%</f>
        <v>8</v>
      </c>
      <c r="U37" s="163">
        <f t="shared" si="27"/>
        <v>5</v>
      </c>
      <c r="V37" s="121">
        <f>U37/U32%</f>
        <v>13.888888888888889</v>
      </c>
      <c r="W37" s="163">
        <f t="shared" si="28"/>
        <v>8</v>
      </c>
      <c r="X37" s="121">
        <f>W37/W32%</f>
        <v>21.05263157894737</v>
      </c>
      <c r="Y37" s="163">
        <f t="shared" si="29"/>
        <v>13</v>
      </c>
      <c r="Z37" s="121">
        <f>Y37/Y32%</f>
        <v>17.567567567567568</v>
      </c>
    </row>
    <row r="38" spans="1:26" ht="17.25" customHeight="1">
      <c r="A38" s="57"/>
      <c r="B38" s="16" t="s">
        <v>13</v>
      </c>
      <c r="C38" s="153">
        <v>0</v>
      </c>
      <c r="D38" s="154">
        <f>C38/C4%</f>
        <v>0</v>
      </c>
      <c r="E38" s="154">
        <v>3</v>
      </c>
      <c r="F38" s="154">
        <f>E38/E4%</f>
        <v>23.076923076923077</v>
      </c>
      <c r="G38" s="154">
        <f t="shared" si="24"/>
        <v>3</v>
      </c>
      <c r="H38" s="154">
        <f>G38/G4%</f>
        <v>15</v>
      </c>
      <c r="I38" s="100">
        <v>5</v>
      </c>
      <c r="J38" s="101">
        <f>I38/I4%</f>
        <v>33.333333333333336</v>
      </c>
      <c r="K38" s="101">
        <v>3</v>
      </c>
      <c r="L38" s="101">
        <f>K38/K4%</f>
        <v>21.428571428571427</v>
      </c>
      <c r="M38" s="101">
        <f t="shared" si="25"/>
        <v>8</v>
      </c>
      <c r="N38" s="101">
        <f>M38/M4%</f>
        <v>27.586206896551726</v>
      </c>
      <c r="O38" s="131">
        <v>6</v>
      </c>
      <c r="P38" s="132">
        <f>O38/O4%</f>
        <v>42.857142857142854</v>
      </c>
      <c r="Q38" s="132">
        <v>0</v>
      </c>
      <c r="R38" s="132">
        <f>Q38/Q4%</f>
        <v>0</v>
      </c>
      <c r="S38" s="132">
        <f t="shared" si="26"/>
        <v>6</v>
      </c>
      <c r="T38" s="132">
        <f>S38/S4%</f>
        <v>24</v>
      </c>
      <c r="U38" s="163">
        <f t="shared" si="27"/>
        <v>11</v>
      </c>
      <c r="V38" s="121">
        <f>U38/U32%</f>
        <v>30.555555555555557</v>
      </c>
      <c r="W38" s="163">
        <f t="shared" si="28"/>
        <v>6</v>
      </c>
      <c r="X38" s="121">
        <f>W38/W32%</f>
        <v>15.789473684210526</v>
      </c>
      <c r="Y38" s="163">
        <f t="shared" si="29"/>
        <v>17</v>
      </c>
      <c r="Z38" s="121">
        <f>Y38/Y32%</f>
        <v>22.972972972972972</v>
      </c>
    </row>
    <row r="39" spans="1:26" ht="17.25" customHeight="1" thickBot="1">
      <c r="A39" s="61"/>
      <c r="B39" s="62"/>
      <c r="C39" s="153">
        <f>C34+C35+C36+C37+C38</f>
        <v>7</v>
      </c>
      <c r="D39" s="154">
        <f>C39/C4%</f>
        <v>99.999999999999986</v>
      </c>
      <c r="E39" s="154">
        <f>E34+E35+E36+E37+E38</f>
        <v>13</v>
      </c>
      <c r="F39" s="154">
        <f>E39/E4%</f>
        <v>100</v>
      </c>
      <c r="G39" s="154">
        <f t="shared" si="24"/>
        <v>20</v>
      </c>
      <c r="H39" s="154">
        <f>G39/G4%</f>
        <v>100</v>
      </c>
      <c r="I39" s="100">
        <f>I34+I35+I36+I37+I38</f>
        <v>15</v>
      </c>
      <c r="J39" s="101">
        <f>I39/I4%</f>
        <v>100</v>
      </c>
      <c r="K39" s="101">
        <f>K34+K35+K36+K37+K38</f>
        <v>14</v>
      </c>
      <c r="L39" s="101">
        <f>K39/K4%</f>
        <v>99.999999999999986</v>
      </c>
      <c r="M39" s="101">
        <f t="shared" si="25"/>
        <v>29</v>
      </c>
      <c r="N39" s="101">
        <f>M39/M4%</f>
        <v>100</v>
      </c>
      <c r="O39" s="131">
        <f>O34+O35+O36+O37+O38</f>
        <v>14</v>
      </c>
      <c r="P39" s="132">
        <f>O39/O4%</f>
        <v>99.999999999999986</v>
      </c>
      <c r="Q39" s="132">
        <f>Q34+Q35+Q36+Q37+Q38</f>
        <v>11</v>
      </c>
      <c r="R39" s="132">
        <f>Q39/Q4%</f>
        <v>100</v>
      </c>
      <c r="S39" s="132">
        <f t="shared" si="26"/>
        <v>25</v>
      </c>
      <c r="T39" s="132">
        <f>S39/S4%</f>
        <v>100</v>
      </c>
      <c r="U39" s="163">
        <f t="shared" si="27"/>
        <v>36</v>
      </c>
      <c r="V39" s="121">
        <f>U39/U32%</f>
        <v>100</v>
      </c>
      <c r="W39" s="163">
        <f t="shared" si="28"/>
        <v>38</v>
      </c>
      <c r="X39" s="121">
        <f>W39/W32%</f>
        <v>100</v>
      </c>
      <c r="Y39" s="163">
        <f t="shared" si="29"/>
        <v>74</v>
      </c>
      <c r="Z39" s="121">
        <f>Y39/Y32%</f>
        <v>100</v>
      </c>
    </row>
    <row r="40" spans="1:26" ht="9.75" customHeight="1">
      <c r="A40" s="116"/>
      <c r="B40" s="117"/>
      <c r="C40" s="156"/>
      <c r="D40" s="154"/>
      <c r="E40" s="157"/>
      <c r="F40" s="154"/>
      <c r="G40" s="154"/>
      <c r="H40" s="155"/>
      <c r="I40" s="142"/>
      <c r="J40" s="101"/>
      <c r="K40" s="143"/>
      <c r="L40" s="101"/>
      <c r="M40" s="101"/>
      <c r="N40" s="141"/>
      <c r="O40" s="134"/>
      <c r="P40" s="132"/>
      <c r="Q40" s="135"/>
      <c r="R40" s="132"/>
      <c r="S40" s="132"/>
      <c r="T40" s="136"/>
      <c r="U40" s="163"/>
      <c r="V40" s="121"/>
      <c r="W40" s="163"/>
      <c r="X40" s="121"/>
      <c r="Y40" s="163"/>
      <c r="Z40" s="163"/>
    </row>
    <row r="41" spans="1:26" ht="17.25" customHeight="1">
      <c r="A41" s="59" t="s">
        <v>26</v>
      </c>
      <c r="B41" s="16" t="s">
        <v>11</v>
      </c>
      <c r="C41" s="153">
        <v>0</v>
      </c>
      <c r="D41" s="154">
        <f>C41/C4%</f>
        <v>0</v>
      </c>
      <c r="E41" s="154">
        <v>0</v>
      </c>
      <c r="F41" s="154">
        <f>E41/E4%</f>
        <v>0</v>
      </c>
      <c r="G41" s="154">
        <f>C41+E41</f>
        <v>0</v>
      </c>
      <c r="H41" s="154">
        <f>G41/G4%</f>
        <v>0</v>
      </c>
      <c r="I41" s="100">
        <v>0</v>
      </c>
      <c r="J41" s="101">
        <f>I41/I4%</f>
        <v>0</v>
      </c>
      <c r="K41" s="101">
        <v>0</v>
      </c>
      <c r="L41" s="101">
        <f>K41/K4%</f>
        <v>0</v>
      </c>
      <c r="M41" s="101">
        <f>I41+K41</f>
        <v>0</v>
      </c>
      <c r="N41" s="101">
        <f>M41/M4%</f>
        <v>0</v>
      </c>
      <c r="O41" s="131">
        <v>0</v>
      </c>
      <c r="P41" s="132">
        <f>O41/O4%</f>
        <v>0</v>
      </c>
      <c r="Q41" s="132">
        <v>0</v>
      </c>
      <c r="R41" s="132">
        <f>Q41/Q4%</f>
        <v>0</v>
      </c>
      <c r="S41" s="132">
        <f>O41+Q41</f>
        <v>0</v>
      </c>
      <c r="T41" s="132">
        <f>S41/S4%</f>
        <v>0</v>
      </c>
      <c r="U41" s="122"/>
      <c r="V41" s="123"/>
      <c r="W41" s="123"/>
      <c r="X41" s="123"/>
      <c r="Y41" s="123"/>
      <c r="Z41" s="123"/>
    </row>
    <row r="42" spans="1:26" ht="17.25" customHeight="1">
      <c r="A42" s="57"/>
      <c r="B42" s="16" t="s">
        <v>10</v>
      </c>
      <c r="C42" s="153">
        <v>0</v>
      </c>
      <c r="D42" s="154">
        <f>C42/C4%</f>
        <v>0</v>
      </c>
      <c r="E42" s="154">
        <v>0</v>
      </c>
      <c r="F42" s="154">
        <f>E42/E4%</f>
        <v>0</v>
      </c>
      <c r="G42" s="154">
        <f t="shared" ref="G42:G46" si="30">C42+E42</f>
        <v>0</v>
      </c>
      <c r="H42" s="154">
        <f>G42/G4%</f>
        <v>0</v>
      </c>
      <c r="I42" s="100">
        <v>0</v>
      </c>
      <c r="J42" s="101">
        <f>I42/I4%</f>
        <v>0</v>
      </c>
      <c r="K42" s="101">
        <v>0</v>
      </c>
      <c r="L42" s="101">
        <f>K42/K4%</f>
        <v>0</v>
      </c>
      <c r="M42" s="101">
        <f t="shared" ref="M42:M46" si="31">I42+K42</f>
        <v>0</v>
      </c>
      <c r="N42" s="101">
        <f>M42/M4%</f>
        <v>0</v>
      </c>
      <c r="O42" s="131">
        <v>2</v>
      </c>
      <c r="P42" s="132">
        <f>O42/O4%</f>
        <v>14.285714285714285</v>
      </c>
      <c r="Q42" s="132">
        <v>9</v>
      </c>
      <c r="R42" s="132">
        <f>Q42/Q4%</f>
        <v>81.818181818181813</v>
      </c>
      <c r="S42" s="132">
        <f t="shared" ref="S42:S46" si="32">O42+Q42</f>
        <v>11</v>
      </c>
      <c r="T42" s="132">
        <f>S42/S4%</f>
        <v>44</v>
      </c>
      <c r="U42" s="122"/>
      <c r="V42" s="123"/>
      <c r="W42" s="123"/>
      <c r="X42" s="123"/>
      <c r="Y42" s="123"/>
      <c r="Z42" s="123"/>
    </row>
    <row r="43" spans="1:26" ht="17.25" customHeight="1">
      <c r="A43" s="57"/>
      <c r="B43" s="16" t="s">
        <v>12</v>
      </c>
      <c r="C43" s="153">
        <v>0</v>
      </c>
      <c r="D43" s="154">
        <f>C43/C4%</f>
        <v>0</v>
      </c>
      <c r="E43" s="154">
        <v>0</v>
      </c>
      <c r="F43" s="154">
        <f>E43/E4%</f>
        <v>0</v>
      </c>
      <c r="G43" s="154">
        <f t="shared" si="30"/>
        <v>0</v>
      </c>
      <c r="H43" s="154">
        <f>G43/G4%</f>
        <v>0</v>
      </c>
      <c r="I43" s="100">
        <v>0</v>
      </c>
      <c r="J43" s="101">
        <f>I43/I4%</f>
        <v>0</v>
      </c>
      <c r="K43" s="101">
        <v>0</v>
      </c>
      <c r="L43" s="101">
        <f>K43/K4%</f>
        <v>0</v>
      </c>
      <c r="M43" s="101">
        <f t="shared" si="31"/>
        <v>0</v>
      </c>
      <c r="N43" s="101">
        <f>M43/M4%</f>
        <v>0</v>
      </c>
      <c r="O43" s="131">
        <v>6</v>
      </c>
      <c r="P43" s="132">
        <f>O43/O4%</f>
        <v>42.857142857142854</v>
      </c>
      <c r="Q43" s="132">
        <v>1</v>
      </c>
      <c r="R43" s="132">
        <f>Q43/Q4%</f>
        <v>9.0909090909090917</v>
      </c>
      <c r="S43" s="132">
        <f t="shared" si="32"/>
        <v>7</v>
      </c>
      <c r="T43" s="132">
        <f>S43/S4%</f>
        <v>28</v>
      </c>
      <c r="U43" s="122"/>
      <c r="V43" s="123"/>
      <c r="W43" s="123"/>
      <c r="X43" s="123"/>
      <c r="Y43" s="123"/>
      <c r="Z43" s="123"/>
    </row>
    <row r="44" spans="1:26" ht="17.25" customHeight="1">
      <c r="A44" s="57"/>
      <c r="B44" s="16" t="s">
        <v>12</v>
      </c>
      <c r="C44" s="153">
        <v>0</v>
      </c>
      <c r="D44" s="154">
        <f>C44/C4%</f>
        <v>0</v>
      </c>
      <c r="E44" s="154">
        <v>0</v>
      </c>
      <c r="F44" s="154">
        <f>E44/E4%</f>
        <v>0</v>
      </c>
      <c r="G44" s="154">
        <f t="shared" si="30"/>
        <v>0</v>
      </c>
      <c r="H44" s="154">
        <f>G44/G4%</f>
        <v>0</v>
      </c>
      <c r="I44" s="100">
        <v>0</v>
      </c>
      <c r="J44" s="101">
        <f>I44/I4%</f>
        <v>0</v>
      </c>
      <c r="K44" s="101">
        <v>0</v>
      </c>
      <c r="L44" s="101">
        <f>K44/K4%</f>
        <v>0</v>
      </c>
      <c r="M44" s="101">
        <f t="shared" si="31"/>
        <v>0</v>
      </c>
      <c r="N44" s="101">
        <f>M44/M4%</f>
        <v>0</v>
      </c>
      <c r="O44" s="131">
        <v>1</v>
      </c>
      <c r="P44" s="132">
        <f>O44/O4%</f>
        <v>7.1428571428571423</v>
      </c>
      <c r="Q44" s="132">
        <v>1</v>
      </c>
      <c r="R44" s="132">
        <f>Q44/Q4%</f>
        <v>9.0909090909090917</v>
      </c>
      <c r="S44" s="132">
        <f t="shared" si="32"/>
        <v>2</v>
      </c>
      <c r="T44" s="132">
        <f>S44/S4%</f>
        <v>8</v>
      </c>
      <c r="U44" s="122"/>
      <c r="V44" s="123"/>
      <c r="W44" s="123"/>
      <c r="X44" s="123"/>
      <c r="Y44" s="123"/>
      <c r="Z44" s="123"/>
    </row>
    <row r="45" spans="1:26" ht="17.25" customHeight="1">
      <c r="A45" s="57"/>
      <c r="B45" s="16" t="s">
        <v>13</v>
      </c>
      <c r="C45" s="153">
        <v>0</v>
      </c>
      <c r="D45" s="154">
        <f>C45/C4%</f>
        <v>0</v>
      </c>
      <c r="E45" s="154">
        <v>0</v>
      </c>
      <c r="F45" s="154">
        <f>E45/E18%</f>
        <v>0</v>
      </c>
      <c r="G45" s="154">
        <f t="shared" si="30"/>
        <v>0</v>
      </c>
      <c r="H45" s="154">
        <f>G45/G4%</f>
        <v>0</v>
      </c>
      <c r="I45" s="100">
        <v>0</v>
      </c>
      <c r="J45" s="101">
        <v>0</v>
      </c>
      <c r="K45" s="101">
        <v>0</v>
      </c>
      <c r="L45" s="101">
        <f>K45/K18%</f>
        <v>0</v>
      </c>
      <c r="M45" s="101">
        <f t="shared" si="31"/>
        <v>0</v>
      </c>
      <c r="N45" s="101">
        <f>M45/M4%</f>
        <v>0</v>
      </c>
      <c r="O45" s="131">
        <v>5</v>
      </c>
      <c r="P45" s="132">
        <v>0</v>
      </c>
      <c r="Q45" s="132">
        <v>0</v>
      </c>
      <c r="R45" s="132">
        <f>Q45/Q18%</f>
        <v>0</v>
      </c>
      <c r="S45" s="132">
        <f t="shared" si="32"/>
        <v>5</v>
      </c>
      <c r="T45" s="132">
        <f>S45/S4%</f>
        <v>20</v>
      </c>
      <c r="U45" s="122"/>
      <c r="V45" s="123"/>
      <c r="W45" s="123"/>
      <c r="X45" s="123"/>
      <c r="Y45" s="123"/>
      <c r="Z45" s="123"/>
    </row>
    <row r="46" spans="1:26" ht="17.25" customHeight="1" thickBot="1">
      <c r="A46" s="61"/>
      <c r="B46" s="62"/>
      <c r="C46" s="153">
        <f>C41+C42+C43+C44+C45</f>
        <v>0</v>
      </c>
      <c r="D46" s="154">
        <f>C46/C4%</f>
        <v>0</v>
      </c>
      <c r="E46" s="154">
        <f>E41+E42+E43+E44+E45</f>
        <v>0</v>
      </c>
      <c r="F46" s="154">
        <f>E46/E4%</f>
        <v>0</v>
      </c>
      <c r="G46" s="154">
        <f t="shared" si="30"/>
        <v>0</v>
      </c>
      <c r="H46" s="154">
        <f>G46/G4%</f>
        <v>0</v>
      </c>
      <c r="I46" s="100">
        <f>I41+I42+I43+I44+I45</f>
        <v>0</v>
      </c>
      <c r="J46" s="101">
        <f>I46/I4%</f>
        <v>0</v>
      </c>
      <c r="K46" s="101">
        <f>K41+K42+K43+K44+K45</f>
        <v>0</v>
      </c>
      <c r="L46" s="101">
        <f>K46/K4%</f>
        <v>0</v>
      </c>
      <c r="M46" s="101">
        <f t="shared" si="31"/>
        <v>0</v>
      </c>
      <c r="N46" s="101">
        <f>M46/M4%</f>
        <v>0</v>
      </c>
      <c r="O46" s="131">
        <f>O41+O42+O43+O44+O45</f>
        <v>14</v>
      </c>
      <c r="P46" s="132">
        <f>O46/O4%</f>
        <v>99.999999999999986</v>
      </c>
      <c r="Q46" s="132">
        <f>Q41+Q42+Q43+Q44+Q45</f>
        <v>11</v>
      </c>
      <c r="R46" s="132">
        <f>Q46/Q4%</f>
        <v>100</v>
      </c>
      <c r="S46" s="132">
        <f t="shared" si="32"/>
        <v>25</v>
      </c>
      <c r="T46" s="132">
        <f>S46/S4%</f>
        <v>100</v>
      </c>
      <c r="U46" s="122"/>
      <c r="V46" s="123"/>
      <c r="W46" s="123"/>
      <c r="X46" s="123"/>
      <c r="Y46" s="123"/>
      <c r="Z46" s="123"/>
    </row>
    <row r="47" spans="1:26" ht="8.25" customHeight="1">
      <c r="A47" s="116"/>
      <c r="B47" s="117"/>
      <c r="C47" s="156"/>
      <c r="D47" s="154"/>
      <c r="E47" s="157"/>
      <c r="F47" s="154"/>
      <c r="G47" s="154"/>
      <c r="H47" s="155"/>
      <c r="I47" s="142"/>
      <c r="J47" s="101"/>
      <c r="K47" s="143"/>
      <c r="L47" s="101"/>
      <c r="M47" s="101"/>
      <c r="N47" s="141"/>
      <c r="O47" s="134"/>
      <c r="P47" s="132"/>
      <c r="Q47" s="135"/>
      <c r="R47" s="132"/>
      <c r="S47" s="132"/>
      <c r="T47" s="136"/>
      <c r="U47" s="163"/>
      <c r="V47" s="121"/>
      <c r="W47" s="163"/>
      <c r="X47" s="121"/>
      <c r="Y47" s="163"/>
      <c r="Z47" s="163"/>
    </row>
    <row r="48" spans="1:26" ht="17.25" customHeight="1">
      <c r="A48" s="59" t="s">
        <v>27</v>
      </c>
      <c r="B48" s="16" t="s">
        <v>11</v>
      </c>
      <c r="C48" s="153">
        <v>0</v>
      </c>
      <c r="D48" s="154">
        <f>C48/C4%</f>
        <v>0</v>
      </c>
      <c r="E48" s="154">
        <v>0</v>
      </c>
      <c r="F48" s="154">
        <f>E48/E4%</f>
        <v>0</v>
      </c>
      <c r="G48" s="154">
        <f>C48+E48</f>
        <v>0</v>
      </c>
      <c r="H48" s="154">
        <f>G48/G4%</f>
        <v>0</v>
      </c>
      <c r="I48" s="100">
        <v>0</v>
      </c>
      <c r="J48" s="101">
        <f>I48/I11%</f>
        <v>0</v>
      </c>
      <c r="K48" s="101">
        <v>0</v>
      </c>
      <c r="L48" s="101">
        <f>K48/K11%</f>
        <v>0</v>
      </c>
      <c r="M48" s="101">
        <f>I48+K48</f>
        <v>0</v>
      </c>
      <c r="N48" s="101">
        <f>M48/M11%</f>
        <v>0</v>
      </c>
      <c r="O48" s="131">
        <v>0</v>
      </c>
      <c r="P48" s="132">
        <f>O48/O11%</f>
        <v>0</v>
      </c>
      <c r="Q48" s="132">
        <v>3</v>
      </c>
      <c r="R48" s="132">
        <f>Q48/Q11%</f>
        <v>27.272727272727273</v>
      </c>
      <c r="S48" s="132">
        <f>O48+Q48</f>
        <v>3</v>
      </c>
      <c r="T48" s="132">
        <f>S48/S11%</f>
        <v>12</v>
      </c>
      <c r="U48" s="163">
        <f>C48+I48+O48</f>
        <v>0</v>
      </c>
      <c r="V48" s="121">
        <f>U48/U4%</f>
        <v>0</v>
      </c>
      <c r="W48" s="163">
        <f>E48+K48+Q48</f>
        <v>3</v>
      </c>
      <c r="X48" s="121">
        <f>W48/W4%</f>
        <v>7.8947368421052628</v>
      </c>
      <c r="Y48" s="163">
        <f>U48+W48</f>
        <v>3</v>
      </c>
      <c r="Z48" s="121">
        <f>Y48/Y4%</f>
        <v>4.0540540540540544</v>
      </c>
    </row>
    <row r="49" spans="1:26" ht="17.25" customHeight="1">
      <c r="A49" s="57"/>
      <c r="B49" s="16" t="s">
        <v>10</v>
      </c>
      <c r="C49" s="153">
        <v>0</v>
      </c>
      <c r="D49" s="154">
        <f>C49/C4%</f>
        <v>0</v>
      </c>
      <c r="E49" s="154">
        <v>0</v>
      </c>
      <c r="F49" s="154">
        <f>E49/E4%</f>
        <v>0</v>
      </c>
      <c r="G49" s="154">
        <f t="shared" ref="G49:G53" si="33">C49+E49</f>
        <v>0</v>
      </c>
      <c r="H49" s="154">
        <f>G49/G4%</f>
        <v>0</v>
      </c>
      <c r="I49" s="100">
        <v>6</v>
      </c>
      <c r="J49" s="101">
        <f>I49/I11%</f>
        <v>40</v>
      </c>
      <c r="K49" s="101">
        <v>2</v>
      </c>
      <c r="L49" s="101">
        <f>K49/K11%</f>
        <v>14.285714285714285</v>
      </c>
      <c r="M49" s="101">
        <f t="shared" ref="M49:M53" si="34">I49+K49</f>
        <v>8</v>
      </c>
      <c r="N49" s="101">
        <f>M49/M11%</f>
        <v>27.586206896551726</v>
      </c>
      <c r="O49" s="131">
        <v>1</v>
      </c>
      <c r="P49" s="132">
        <f>O49/O11%</f>
        <v>7.1428571428571423</v>
      </c>
      <c r="Q49" s="132">
        <v>6</v>
      </c>
      <c r="R49" s="132">
        <f>Q49/Q11%</f>
        <v>54.545454545454547</v>
      </c>
      <c r="S49" s="132">
        <f t="shared" ref="S49:S53" si="35">O49+Q49</f>
        <v>7</v>
      </c>
      <c r="T49" s="132">
        <f>S49/S11%</f>
        <v>28</v>
      </c>
      <c r="U49" s="163">
        <f t="shared" ref="U49:U53" si="36">C49+I49+O49</f>
        <v>7</v>
      </c>
      <c r="V49" s="121">
        <f>U49/U4%</f>
        <v>19.444444444444446</v>
      </c>
      <c r="W49" s="163">
        <f t="shared" ref="W49:W53" si="37">E49+K49+Q49</f>
        <v>8</v>
      </c>
      <c r="X49" s="121">
        <f>W49/W4%</f>
        <v>21.05263157894737</v>
      </c>
      <c r="Y49" s="163">
        <f t="shared" ref="Y49:Y53" si="38">U49+W49</f>
        <v>15</v>
      </c>
      <c r="Z49" s="121">
        <f>Y49/Y4%</f>
        <v>20.27027027027027</v>
      </c>
    </row>
    <row r="50" spans="1:26" ht="17.25" customHeight="1">
      <c r="A50" s="57"/>
      <c r="B50" s="16" t="s">
        <v>12</v>
      </c>
      <c r="C50" s="153">
        <v>3</v>
      </c>
      <c r="D50" s="154">
        <f>C50/C4%</f>
        <v>42.857142857142854</v>
      </c>
      <c r="E50" s="154">
        <v>7</v>
      </c>
      <c r="F50" s="154">
        <f>E50/E4%</f>
        <v>53.846153846153847</v>
      </c>
      <c r="G50" s="154">
        <f t="shared" si="33"/>
        <v>10</v>
      </c>
      <c r="H50" s="154">
        <f>G50/G4%</f>
        <v>50</v>
      </c>
      <c r="I50" s="100">
        <v>2</v>
      </c>
      <c r="J50" s="101">
        <f>I50/I11%</f>
        <v>13.333333333333334</v>
      </c>
      <c r="K50" s="101">
        <v>6</v>
      </c>
      <c r="L50" s="101">
        <f>K50/K11%</f>
        <v>42.857142857142854</v>
      </c>
      <c r="M50" s="101">
        <f t="shared" si="34"/>
        <v>8</v>
      </c>
      <c r="N50" s="101">
        <f>M50/M11%</f>
        <v>27.586206896551726</v>
      </c>
      <c r="O50" s="131">
        <v>6</v>
      </c>
      <c r="P50" s="132">
        <f>O50/O11%</f>
        <v>42.857142857142854</v>
      </c>
      <c r="Q50" s="132">
        <v>2</v>
      </c>
      <c r="R50" s="132">
        <f>Q50/Q11%</f>
        <v>18.181818181818183</v>
      </c>
      <c r="S50" s="132">
        <f t="shared" si="35"/>
        <v>8</v>
      </c>
      <c r="T50" s="132">
        <f>S50/S11%</f>
        <v>32</v>
      </c>
      <c r="U50" s="163">
        <f t="shared" si="36"/>
        <v>11</v>
      </c>
      <c r="V50" s="121">
        <f>U50/U4%</f>
        <v>30.555555555555557</v>
      </c>
      <c r="W50" s="163">
        <f t="shared" si="37"/>
        <v>15</v>
      </c>
      <c r="X50" s="121">
        <f>W50/W4%</f>
        <v>39.473684210526315</v>
      </c>
      <c r="Y50" s="163">
        <f t="shared" si="38"/>
        <v>26</v>
      </c>
      <c r="Z50" s="121">
        <f>Y50/Y4%</f>
        <v>35.135135135135137</v>
      </c>
    </row>
    <row r="51" spans="1:26" ht="17.25" customHeight="1">
      <c r="A51" s="57"/>
      <c r="B51" s="16" t="s">
        <v>12</v>
      </c>
      <c r="C51" s="153">
        <v>4</v>
      </c>
      <c r="D51" s="154">
        <f>C51/C4%</f>
        <v>57.142857142857139</v>
      </c>
      <c r="E51" s="154">
        <v>2</v>
      </c>
      <c r="F51" s="154">
        <f>E51/E4%</f>
        <v>15.384615384615383</v>
      </c>
      <c r="G51" s="154">
        <f t="shared" si="33"/>
        <v>6</v>
      </c>
      <c r="H51" s="154">
        <f>G51/G4%</f>
        <v>30</v>
      </c>
      <c r="I51" s="100">
        <v>4</v>
      </c>
      <c r="J51" s="101">
        <f>I51/I11%</f>
        <v>26.666666666666668</v>
      </c>
      <c r="K51" s="101">
        <v>2</v>
      </c>
      <c r="L51" s="101">
        <f>K51/K11%</f>
        <v>14.285714285714285</v>
      </c>
      <c r="M51" s="101">
        <f t="shared" si="34"/>
        <v>6</v>
      </c>
      <c r="N51" s="101">
        <f>M51/M11%</f>
        <v>20.689655172413794</v>
      </c>
      <c r="O51" s="131">
        <v>4</v>
      </c>
      <c r="P51" s="132">
        <f>O51/O11%</f>
        <v>28.571428571428569</v>
      </c>
      <c r="Q51" s="132">
        <v>0</v>
      </c>
      <c r="R51" s="132">
        <f>Q51/Q11%</f>
        <v>0</v>
      </c>
      <c r="S51" s="132">
        <f t="shared" si="35"/>
        <v>4</v>
      </c>
      <c r="T51" s="132">
        <f>S51/S11%</f>
        <v>16</v>
      </c>
      <c r="U51" s="163">
        <f t="shared" si="36"/>
        <v>12</v>
      </c>
      <c r="V51" s="121">
        <f>U51/U4%</f>
        <v>33.333333333333336</v>
      </c>
      <c r="W51" s="163">
        <f t="shared" si="37"/>
        <v>4</v>
      </c>
      <c r="X51" s="121">
        <f>W51/W4%</f>
        <v>10.526315789473685</v>
      </c>
      <c r="Y51" s="163">
        <f t="shared" si="38"/>
        <v>16</v>
      </c>
      <c r="Z51" s="121">
        <f>Y51/Y4%</f>
        <v>21.621621621621621</v>
      </c>
    </row>
    <row r="52" spans="1:26" ht="17.25" customHeight="1">
      <c r="A52" s="57"/>
      <c r="B52" s="16" t="s">
        <v>13</v>
      </c>
      <c r="C52" s="153">
        <v>0</v>
      </c>
      <c r="D52" s="154">
        <f>C52/C4%</f>
        <v>0</v>
      </c>
      <c r="E52" s="154">
        <v>4</v>
      </c>
      <c r="F52" s="154">
        <f>E52/E4%</f>
        <v>30.769230769230766</v>
      </c>
      <c r="G52" s="154">
        <f t="shared" si="33"/>
        <v>4</v>
      </c>
      <c r="H52" s="154">
        <f>G52/G4%</f>
        <v>20</v>
      </c>
      <c r="I52" s="100">
        <v>3</v>
      </c>
      <c r="J52" s="101">
        <f>I52/I11%</f>
        <v>20</v>
      </c>
      <c r="K52" s="101">
        <v>4</v>
      </c>
      <c r="L52" s="101">
        <f>K52/K25%</f>
        <v>28.571428571428569</v>
      </c>
      <c r="M52" s="101">
        <f t="shared" si="34"/>
        <v>7</v>
      </c>
      <c r="N52" s="101">
        <f>M52/M11%</f>
        <v>24.137931034482762</v>
      </c>
      <c r="O52" s="131">
        <v>3</v>
      </c>
      <c r="P52" s="132">
        <f>O52/O11%</f>
        <v>21.428571428571427</v>
      </c>
      <c r="Q52" s="132">
        <v>0</v>
      </c>
      <c r="R52" s="132">
        <f>Q52/Q25%</f>
        <v>0</v>
      </c>
      <c r="S52" s="132">
        <f t="shared" si="35"/>
        <v>3</v>
      </c>
      <c r="T52" s="132">
        <f>S52/S11%</f>
        <v>12</v>
      </c>
      <c r="U52" s="163">
        <f t="shared" si="36"/>
        <v>6</v>
      </c>
      <c r="V52" s="121">
        <f>U52/U4%</f>
        <v>16.666666666666668</v>
      </c>
      <c r="W52" s="163">
        <f t="shared" si="37"/>
        <v>8</v>
      </c>
      <c r="X52" s="121">
        <f>W52/W4%</f>
        <v>21.05263157894737</v>
      </c>
      <c r="Y52" s="163">
        <f t="shared" si="38"/>
        <v>14</v>
      </c>
      <c r="Z52" s="121">
        <f>Y52/Y4%</f>
        <v>18.918918918918919</v>
      </c>
    </row>
    <row r="53" spans="1:26" ht="17.25" customHeight="1">
      <c r="A53" s="50"/>
      <c r="B53" s="51"/>
      <c r="C53" s="153">
        <f>C48+C49+C50+C51+C52</f>
        <v>7</v>
      </c>
      <c r="D53" s="154">
        <f>C53/C4%</f>
        <v>99.999999999999986</v>
      </c>
      <c r="E53" s="154">
        <f>E48+E49+E50+E51+E52</f>
        <v>13</v>
      </c>
      <c r="F53" s="154">
        <f>E53/E4%</f>
        <v>100</v>
      </c>
      <c r="G53" s="154">
        <f t="shared" si="33"/>
        <v>20</v>
      </c>
      <c r="H53" s="154">
        <f>G53/G4%</f>
        <v>100</v>
      </c>
      <c r="I53" s="100">
        <f>I48+I49+I50+I51+I52</f>
        <v>15</v>
      </c>
      <c r="J53" s="101">
        <f>I53/I11%</f>
        <v>100</v>
      </c>
      <c r="K53" s="101">
        <f>K48+K49+K50+K51+K52</f>
        <v>14</v>
      </c>
      <c r="L53" s="101">
        <f>K53/K11%</f>
        <v>99.999999999999986</v>
      </c>
      <c r="M53" s="101">
        <f t="shared" si="34"/>
        <v>29</v>
      </c>
      <c r="N53" s="101">
        <f>M53/M11%</f>
        <v>100</v>
      </c>
      <c r="O53" s="131">
        <f>O48+O49+O50+O51+O52</f>
        <v>14</v>
      </c>
      <c r="P53" s="132">
        <f>O53/O11%</f>
        <v>99.999999999999986</v>
      </c>
      <c r="Q53" s="132">
        <f>Q48+Q49+Q50+Q51+Q52</f>
        <v>11</v>
      </c>
      <c r="R53" s="132">
        <f>Q53/Q11%</f>
        <v>100</v>
      </c>
      <c r="S53" s="132">
        <f t="shared" si="35"/>
        <v>25</v>
      </c>
      <c r="T53" s="132">
        <f>S53/S11%</f>
        <v>100</v>
      </c>
      <c r="U53" s="163">
        <f t="shared" si="36"/>
        <v>36</v>
      </c>
      <c r="V53" s="121">
        <f>U53/U4%</f>
        <v>100</v>
      </c>
      <c r="W53" s="163">
        <f t="shared" si="37"/>
        <v>38</v>
      </c>
      <c r="X53" s="121">
        <f>W53/W4%</f>
        <v>100</v>
      </c>
      <c r="Y53" s="163">
        <f t="shared" si="38"/>
        <v>74</v>
      </c>
      <c r="Z53" s="121">
        <f>Y53/Y4%</f>
        <v>100</v>
      </c>
    </row>
    <row r="54" spans="1:26" ht="17.25" customHeight="1">
      <c r="A54" s="48"/>
      <c r="B54" s="49"/>
      <c r="C54" s="156"/>
      <c r="D54" s="154"/>
      <c r="E54" s="157"/>
      <c r="F54" s="154"/>
      <c r="G54" s="154"/>
      <c r="H54" s="155"/>
      <c r="I54" s="142"/>
      <c r="J54" s="101"/>
      <c r="K54" s="143"/>
      <c r="L54" s="101"/>
      <c r="M54" s="101"/>
      <c r="N54" s="141"/>
      <c r="O54" s="134"/>
      <c r="P54" s="132"/>
      <c r="Q54" s="135"/>
      <c r="R54" s="132"/>
      <c r="S54" s="132"/>
      <c r="T54" s="136"/>
      <c r="U54" s="163"/>
      <c r="V54" s="121"/>
      <c r="W54" s="163"/>
      <c r="X54" s="121"/>
      <c r="Y54" s="163"/>
      <c r="Z54" s="163"/>
    </row>
    <row r="55" spans="1:26" ht="17.25" customHeight="1">
      <c r="A55" s="55" t="s">
        <v>42</v>
      </c>
      <c r="B55" s="16" t="s">
        <v>11</v>
      </c>
      <c r="C55" s="153">
        <v>0</v>
      </c>
      <c r="D55" s="154">
        <f>C55/C4%</f>
        <v>0</v>
      </c>
      <c r="E55" s="154">
        <v>0</v>
      </c>
      <c r="F55" s="154">
        <f>E55/E4%</f>
        <v>0</v>
      </c>
      <c r="G55" s="154">
        <f>C55+E55</f>
        <v>0</v>
      </c>
      <c r="H55" s="154">
        <f>G55/G4%</f>
        <v>0</v>
      </c>
      <c r="I55" s="100">
        <v>0</v>
      </c>
      <c r="J55" s="101">
        <f>I55/I11%</f>
        <v>0</v>
      </c>
      <c r="K55" s="101">
        <v>0</v>
      </c>
      <c r="L55" s="101">
        <f>K55/K11%</f>
        <v>0</v>
      </c>
      <c r="M55" s="101">
        <f>I55+K55</f>
        <v>0</v>
      </c>
      <c r="N55" s="101">
        <f>M55/M11%</f>
        <v>0</v>
      </c>
      <c r="O55" s="131">
        <v>0</v>
      </c>
      <c r="P55" s="132">
        <f>O55/O11%</f>
        <v>0</v>
      </c>
      <c r="Q55" s="132">
        <v>0</v>
      </c>
      <c r="R55" s="132">
        <f>Q55/Q11%</f>
        <v>0</v>
      </c>
      <c r="S55" s="132">
        <f>O55+Q55</f>
        <v>0</v>
      </c>
      <c r="T55" s="132">
        <f>S55/S11%</f>
        <v>0</v>
      </c>
      <c r="U55" s="163">
        <f>C55+I55+O55</f>
        <v>0</v>
      </c>
      <c r="V55" s="121">
        <f>U55/U53%</f>
        <v>0</v>
      </c>
      <c r="W55" s="163">
        <f>E55+K55+Q55</f>
        <v>0</v>
      </c>
      <c r="X55" s="121">
        <f>W55/W53%</f>
        <v>0</v>
      </c>
      <c r="Y55" s="163">
        <f>U55+W55</f>
        <v>0</v>
      </c>
      <c r="Z55" s="121">
        <f>Y55/Y53%</f>
        <v>0</v>
      </c>
    </row>
    <row r="56" spans="1:26" ht="17.25" customHeight="1">
      <c r="A56" s="55"/>
      <c r="B56" s="16" t="s">
        <v>10</v>
      </c>
      <c r="C56" s="153">
        <v>0</v>
      </c>
      <c r="D56" s="154">
        <f>C56/C4%</f>
        <v>0</v>
      </c>
      <c r="E56" s="154">
        <v>0</v>
      </c>
      <c r="F56" s="154">
        <f>E56/E4%</f>
        <v>0</v>
      </c>
      <c r="G56" s="154">
        <f t="shared" ref="G56:G60" si="39">C56+E56</f>
        <v>0</v>
      </c>
      <c r="H56" s="154">
        <f>G56/G4%</f>
        <v>0</v>
      </c>
      <c r="I56" s="100">
        <v>4</v>
      </c>
      <c r="J56" s="101">
        <f>I56/I11%</f>
        <v>26.666666666666668</v>
      </c>
      <c r="K56" s="101">
        <v>0</v>
      </c>
      <c r="L56" s="101">
        <f>K56/K11%</f>
        <v>0</v>
      </c>
      <c r="M56" s="101">
        <f t="shared" ref="M56:M60" si="40">I56+K56</f>
        <v>4</v>
      </c>
      <c r="N56" s="101">
        <f>M56/M11%</f>
        <v>13.793103448275863</v>
      </c>
      <c r="O56" s="131">
        <v>0</v>
      </c>
      <c r="P56" s="132">
        <f>O56/O11%</f>
        <v>0</v>
      </c>
      <c r="Q56" s="132">
        <v>8</v>
      </c>
      <c r="R56" s="132">
        <f>Q56/Q11%</f>
        <v>72.727272727272734</v>
      </c>
      <c r="S56" s="132">
        <f t="shared" ref="S56:S60" si="41">O56+Q56</f>
        <v>8</v>
      </c>
      <c r="T56" s="132">
        <f>S56/S11%</f>
        <v>32</v>
      </c>
      <c r="U56" s="163">
        <f t="shared" ref="U56:U60" si="42">C56+I56+O56</f>
        <v>4</v>
      </c>
      <c r="V56" s="121">
        <f>U56/U53%</f>
        <v>11.111111111111111</v>
      </c>
      <c r="W56" s="163">
        <f t="shared" ref="W56:W60" si="43">E56+K56+Q56</f>
        <v>8</v>
      </c>
      <c r="X56" s="121">
        <f>W56/W53%</f>
        <v>21.05263157894737</v>
      </c>
      <c r="Y56" s="163">
        <f t="shared" ref="Y56:Y60" si="44">U56+W56</f>
        <v>12</v>
      </c>
      <c r="Z56" s="121">
        <f>Y56/Y53%</f>
        <v>16.216216216216218</v>
      </c>
    </row>
    <row r="57" spans="1:26" ht="17.25" customHeight="1">
      <c r="A57" s="55"/>
      <c r="B57" s="16" t="s">
        <v>12</v>
      </c>
      <c r="C57" s="153">
        <v>5</v>
      </c>
      <c r="D57" s="154">
        <f>C57/C4%</f>
        <v>71.428571428571416</v>
      </c>
      <c r="E57" s="154">
        <v>7</v>
      </c>
      <c r="F57" s="154">
        <f>E57/E4%</f>
        <v>53.846153846153847</v>
      </c>
      <c r="G57" s="154">
        <f t="shared" si="39"/>
        <v>12</v>
      </c>
      <c r="H57" s="154">
        <f>G57/G4%</f>
        <v>60</v>
      </c>
      <c r="I57" s="100">
        <v>6</v>
      </c>
      <c r="J57" s="101">
        <f>I57/I11%</f>
        <v>40</v>
      </c>
      <c r="K57" s="101">
        <v>6</v>
      </c>
      <c r="L57" s="101">
        <f>K57/K11%</f>
        <v>42.857142857142854</v>
      </c>
      <c r="M57" s="101">
        <f t="shared" si="40"/>
        <v>12</v>
      </c>
      <c r="N57" s="101">
        <f>M57/M11%</f>
        <v>41.379310344827587</v>
      </c>
      <c r="O57" s="131">
        <v>8</v>
      </c>
      <c r="P57" s="132">
        <f>O57/O11%</f>
        <v>57.142857142857139</v>
      </c>
      <c r="Q57" s="132">
        <v>2</v>
      </c>
      <c r="R57" s="132">
        <f>Q57/Q11%</f>
        <v>18.181818181818183</v>
      </c>
      <c r="S57" s="132">
        <f t="shared" si="41"/>
        <v>10</v>
      </c>
      <c r="T57" s="132">
        <f>S57/S11%</f>
        <v>40</v>
      </c>
      <c r="U57" s="163">
        <f t="shared" si="42"/>
        <v>19</v>
      </c>
      <c r="V57" s="121">
        <f>U57/U53%</f>
        <v>52.777777777777779</v>
      </c>
      <c r="W57" s="163">
        <f t="shared" si="43"/>
        <v>15</v>
      </c>
      <c r="X57" s="121">
        <f>W57/W53%</f>
        <v>39.473684210526315</v>
      </c>
      <c r="Y57" s="163">
        <f t="shared" si="44"/>
        <v>34</v>
      </c>
      <c r="Z57" s="121">
        <f>Y57/Y53%</f>
        <v>45.945945945945944</v>
      </c>
    </row>
    <row r="58" spans="1:26" ht="17.25" customHeight="1">
      <c r="A58" s="55"/>
      <c r="B58" s="16" t="s">
        <v>12</v>
      </c>
      <c r="C58" s="153">
        <v>2</v>
      </c>
      <c r="D58" s="154">
        <f>C58/C4%</f>
        <v>28.571428571428569</v>
      </c>
      <c r="E58" s="154">
        <v>2</v>
      </c>
      <c r="F58" s="154">
        <f>E58/E4%</f>
        <v>15.384615384615383</v>
      </c>
      <c r="G58" s="154">
        <f t="shared" si="39"/>
        <v>4</v>
      </c>
      <c r="H58" s="154">
        <f>G58/G4%</f>
        <v>20</v>
      </c>
      <c r="I58" s="100">
        <v>1</v>
      </c>
      <c r="J58" s="101">
        <f>I58/I11%</f>
        <v>6.666666666666667</v>
      </c>
      <c r="K58" s="101">
        <v>5</v>
      </c>
      <c r="L58" s="101">
        <f>K58/K11%</f>
        <v>35.714285714285708</v>
      </c>
      <c r="M58" s="101">
        <f t="shared" si="40"/>
        <v>6</v>
      </c>
      <c r="N58" s="101">
        <f>M58/M11%</f>
        <v>20.689655172413794</v>
      </c>
      <c r="O58" s="131">
        <v>6</v>
      </c>
      <c r="P58" s="132">
        <f>O58/O11%</f>
        <v>42.857142857142854</v>
      </c>
      <c r="Q58" s="132">
        <v>1</v>
      </c>
      <c r="R58" s="132">
        <f>Q58/Q11%</f>
        <v>9.0909090909090917</v>
      </c>
      <c r="S58" s="132">
        <f t="shared" si="41"/>
        <v>7</v>
      </c>
      <c r="T58" s="132">
        <f>S58/S11%</f>
        <v>28</v>
      </c>
      <c r="U58" s="163">
        <f t="shared" si="42"/>
        <v>9</v>
      </c>
      <c r="V58" s="121">
        <f>U58/U53%</f>
        <v>25</v>
      </c>
      <c r="W58" s="163">
        <f t="shared" si="43"/>
        <v>8</v>
      </c>
      <c r="X58" s="121">
        <f>W58/W53%</f>
        <v>21.05263157894737</v>
      </c>
      <c r="Y58" s="163">
        <f t="shared" si="44"/>
        <v>17</v>
      </c>
      <c r="Z58" s="121">
        <f>Y58/Y53%</f>
        <v>22.972972972972972</v>
      </c>
    </row>
    <row r="59" spans="1:26" ht="17.25" customHeight="1">
      <c r="A59" s="55"/>
      <c r="B59" s="16" t="s">
        <v>13</v>
      </c>
      <c r="C59" s="153">
        <v>0</v>
      </c>
      <c r="D59" s="154">
        <f>C59/C4%</f>
        <v>0</v>
      </c>
      <c r="E59" s="154">
        <v>4</v>
      </c>
      <c r="F59" s="154">
        <f>E59/E4%</f>
        <v>30.769230769230766</v>
      </c>
      <c r="G59" s="154">
        <f t="shared" si="39"/>
        <v>4</v>
      </c>
      <c r="H59" s="154">
        <f>G59/G4%</f>
        <v>20</v>
      </c>
      <c r="I59" s="100">
        <v>4</v>
      </c>
      <c r="J59" s="101">
        <f>I59/I11%</f>
        <v>26.666666666666668</v>
      </c>
      <c r="K59" s="101">
        <v>3</v>
      </c>
      <c r="L59" s="101">
        <f>K59/K11%</f>
        <v>21.428571428571427</v>
      </c>
      <c r="M59" s="101">
        <f t="shared" si="40"/>
        <v>7</v>
      </c>
      <c r="N59" s="101">
        <f>M59/M11%</f>
        <v>24.137931034482762</v>
      </c>
      <c r="O59" s="131">
        <v>0</v>
      </c>
      <c r="P59" s="132">
        <f>O59/O11%</f>
        <v>0</v>
      </c>
      <c r="Q59" s="132">
        <v>0</v>
      </c>
      <c r="R59" s="132">
        <f>Q59/Q11%</f>
        <v>0</v>
      </c>
      <c r="S59" s="132">
        <f t="shared" si="41"/>
        <v>0</v>
      </c>
      <c r="T59" s="132">
        <f>S59/S11%</f>
        <v>0</v>
      </c>
      <c r="U59" s="163">
        <f t="shared" si="42"/>
        <v>4</v>
      </c>
      <c r="V59" s="121">
        <f>U59/U53%</f>
        <v>11.111111111111111</v>
      </c>
      <c r="W59" s="163">
        <f t="shared" si="43"/>
        <v>7</v>
      </c>
      <c r="X59" s="121">
        <f>W59/W53%</f>
        <v>18.421052631578949</v>
      </c>
      <c r="Y59" s="163">
        <f t="shared" si="44"/>
        <v>11</v>
      </c>
      <c r="Z59" s="121">
        <f>Y59/Y53%</f>
        <v>14.864864864864865</v>
      </c>
    </row>
    <row r="60" spans="1:26" ht="17.25" customHeight="1">
      <c r="A60" s="55"/>
      <c r="B60" s="42"/>
      <c r="C60" s="153">
        <f>C55+C56+C57+C58+C59</f>
        <v>7</v>
      </c>
      <c r="D60" s="154">
        <f>C60/C4%</f>
        <v>99.999999999999986</v>
      </c>
      <c r="E60" s="154">
        <f>E55+E56+E57+E58+E59</f>
        <v>13</v>
      </c>
      <c r="F60" s="154">
        <f>E60/E4%</f>
        <v>100</v>
      </c>
      <c r="G60" s="154">
        <f t="shared" si="39"/>
        <v>20</v>
      </c>
      <c r="H60" s="154">
        <f>G60/G32%</f>
        <v>100</v>
      </c>
      <c r="I60" s="100">
        <f>I55+I56+I57+I58+I59</f>
        <v>15</v>
      </c>
      <c r="J60" s="101">
        <f>I60/I11%</f>
        <v>100</v>
      </c>
      <c r="K60" s="101">
        <f>K55+K56+K57+K58+K59</f>
        <v>14</v>
      </c>
      <c r="L60" s="101">
        <f>K60/K11%</f>
        <v>99.999999999999986</v>
      </c>
      <c r="M60" s="101">
        <f t="shared" si="40"/>
        <v>29</v>
      </c>
      <c r="N60" s="101">
        <f>M60/M11%</f>
        <v>100</v>
      </c>
      <c r="O60" s="131">
        <f>O55+O56+O57+O58+O59</f>
        <v>14</v>
      </c>
      <c r="P60" s="132">
        <f>O60/O11%</f>
        <v>99.999999999999986</v>
      </c>
      <c r="Q60" s="132">
        <f>Q55+Q56+Q57+Q58+Q59</f>
        <v>11</v>
      </c>
      <c r="R60" s="132">
        <f>Q60/Q11%</f>
        <v>100</v>
      </c>
      <c r="S60" s="132">
        <f t="shared" si="41"/>
        <v>25</v>
      </c>
      <c r="T60" s="132">
        <f>S60/S11%</f>
        <v>100</v>
      </c>
      <c r="U60" s="163">
        <f t="shared" si="42"/>
        <v>36</v>
      </c>
      <c r="V60" s="121">
        <f>U60/U53%</f>
        <v>100</v>
      </c>
      <c r="W60" s="163">
        <f t="shared" si="43"/>
        <v>38</v>
      </c>
      <c r="X60" s="121">
        <f>W60/W53%</f>
        <v>100</v>
      </c>
      <c r="Y60" s="163">
        <f t="shared" si="44"/>
        <v>74</v>
      </c>
      <c r="Z60" s="121">
        <f>Y60/Y53%</f>
        <v>100</v>
      </c>
    </row>
    <row r="61" spans="1:26" ht="17.25" customHeight="1">
      <c r="A61" s="43"/>
      <c r="B61" s="44"/>
      <c r="C61" s="158" t="s">
        <v>84</v>
      </c>
      <c r="D61" s="159"/>
      <c r="E61" s="159"/>
      <c r="F61" s="159"/>
      <c r="G61" s="159"/>
      <c r="H61" s="160"/>
      <c r="I61" s="144" t="s">
        <v>77</v>
      </c>
      <c r="J61" s="145"/>
      <c r="K61" s="145"/>
      <c r="L61" s="145"/>
      <c r="M61" s="145"/>
      <c r="N61" s="146"/>
      <c r="O61" s="137" t="s">
        <v>78</v>
      </c>
      <c r="P61" s="138"/>
      <c r="Q61" s="138"/>
      <c r="R61" s="138"/>
      <c r="S61" s="138"/>
      <c r="T61" s="139"/>
      <c r="U61" s="164" t="s">
        <v>79</v>
      </c>
      <c r="V61" s="165"/>
      <c r="W61" s="165"/>
      <c r="X61" s="165"/>
      <c r="Y61" s="165"/>
      <c r="Z61" s="166"/>
    </row>
    <row r="62" spans="1:26">
      <c r="B62" s="45"/>
      <c r="C62" s="11"/>
      <c r="D62" s="11"/>
      <c r="E62" s="11"/>
      <c r="F62" s="11"/>
      <c r="G62" s="11"/>
      <c r="H62" s="4"/>
    </row>
    <row r="63" spans="1:26">
      <c r="B63" s="45"/>
      <c r="C63" s="11"/>
      <c r="D63" s="11"/>
      <c r="E63" s="11"/>
      <c r="F63" s="11"/>
      <c r="G63" s="11"/>
      <c r="H63" s="4"/>
    </row>
    <row r="64" spans="1:26">
      <c r="B64" s="45"/>
      <c r="C64" s="11"/>
      <c r="D64" s="11"/>
      <c r="E64" s="11"/>
      <c r="F64" s="11"/>
      <c r="G64" s="11"/>
      <c r="H64" s="4"/>
    </row>
    <row r="65" spans="2:8">
      <c r="B65" s="45"/>
      <c r="C65" s="11"/>
      <c r="D65" s="11"/>
      <c r="E65" s="11"/>
      <c r="F65" s="11"/>
      <c r="G65" s="11"/>
      <c r="H65" s="4"/>
    </row>
    <row r="66" spans="2:8">
      <c r="B66" s="45"/>
      <c r="C66" s="11"/>
      <c r="D66" s="11"/>
      <c r="E66" s="11"/>
      <c r="F66" s="11"/>
      <c r="G66" s="11"/>
      <c r="H66" s="4"/>
    </row>
    <row r="67" spans="2:8">
      <c r="B67" s="45"/>
      <c r="C67" s="11"/>
      <c r="D67" s="11"/>
      <c r="E67" s="11"/>
      <c r="F67" s="11"/>
      <c r="G67" s="11"/>
      <c r="H67" s="4"/>
    </row>
    <row r="68" spans="2:8">
      <c r="B68" s="45"/>
      <c r="C68" s="4"/>
      <c r="D68" s="4"/>
      <c r="E68" s="4"/>
      <c r="F68" s="4"/>
      <c r="G68" s="4"/>
      <c r="H68" s="4"/>
    </row>
  </sheetData>
  <mergeCells count="51">
    <mergeCell ref="Y4:Z4"/>
    <mergeCell ref="O4:P4"/>
    <mergeCell ref="Q4:R4"/>
    <mergeCell ref="S4:T4"/>
    <mergeCell ref="U4:V4"/>
    <mergeCell ref="W4:X4"/>
    <mergeCell ref="A25:B25"/>
    <mergeCell ref="A18:B18"/>
    <mergeCell ref="A11:B11"/>
    <mergeCell ref="A53:B53"/>
    <mergeCell ref="A46:B46"/>
    <mergeCell ref="A39:B39"/>
    <mergeCell ref="A32:B32"/>
    <mergeCell ref="A48:A52"/>
    <mergeCell ref="C61:H61"/>
    <mergeCell ref="I61:N61"/>
    <mergeCell ref="O61:T61"/>
    <mergeCell ref="U61:Z61"/>
    <mergeCell ref="A55:A60"/>
    <mergeCell ref="K3:L3"/>
    <mergeCell ref="M3:N3"/>
    <mergeCell ref="A2:B2"/>
    <mergeCell ref="C2:H2"/>
    <mergeCell ref="I2:N2"/>
    <mergeCell ref="A3:A5"/>
    <mergeCell ref="B3:B5"/>
    <mergeCell ref="C3:D3"/>
    <mergeCell ref="E3:F3"/>
    <mergeCell ref="G3:H3"/>
    <mergeCell ref="C4:D4"/>
    <mergeCell ref="E4:F4"/>
    <mergeCell ref="G4:H4"/>
    <mergeCell ref="I4:J4"/>
    <mergeCell ref="K4:L4"/>
    <mergeCell ref="M4:N4"/>
    <mergeCell ref="A1:Z1"/>
    <mergeCell ref="A41:A45"/>
    <mergeCell ref="A34:A38"/>
    <mergeCell ref="A27:A31"/>
    <mergeCell ref="A20:A24"/>
    <mergeCell ref="A13:A17"/>
    <mergeCell ref="Y3:Z3"/>
    <mergeCell ref="W3:X3"/>
    <mergeCell ref="U3:V3"/>
    <mergeCell ref="U2:Z2"/>
    <mergeCell ref="A6:A10"/>
    <mergeCell ref="O3:P3"/>
    <mergeCell ref="Q3:R3"/>
    <mergeCell ref="S3:T3"/>
    <mergeCell ref="O2:T2"/>
    <mergeCell ref="I3:J3"/>
  </mergeCells>
  <pageMargins left="0.16" right="0.15" top="0.33" bottom="0.2" header="0.3" footer="0.2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0"/>
  <sheetViews>
    <sheetView topLeftCell="A10" workbookViewId="0">
      <selection activeCell="AA11" sqref="AA11:AF11"/>
    </sheetView>
  </sheetViews>
  <sheetFormatPr defaultRowHeight="15"/>
  <cols>
    <col min="1" max="1" width="9.140625" style="24"/>
    <col min="2" max="2" width="6.42578125" style="24" customWidth="1"/>
    <col min="3" max="38" width="4.5703125" style="24" customWidth="1"/>
  </cols>
  <sheetData>
    <row r="1" spans="1:38" ht="78.75" customHeight="1">
      <c r="A1" s="63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ht="26.25" customHeight="1">
      <c r="A2" s="55" t="s">
        <v>47</v>
      </c>
      <c r="B2" s="55" t="s">
        <v>3</v>
      </c>
      <c r="C2" s="73" t="s">
        <v>44</v>
      </c>
      <c r="D2" s="73"/>
      <c r="E2" s="73"/>
      <c r="F2" s="73"/>
      <c r="G2" s="73"/>
      <c r="H2" s="73"/>
      <c r="I2" s="71" t="s">
        <v>45</v>
      </c>
      <c r="J2" s="71"/>
      <c r="K2" s="71"/>
      <c r="L2" s="71"/>
      <c r="M2" s="71"/>
      <c r="N2" s="71"/>
      <c r="O2" s="71" t="s">
        <v>15</v>
      </c>
      <c r="P2" s="71"/>
      <c r="Q2" s="71"/>
      <c r="R2" s="71"/>
      <c r="S2" s="71"/>
      <c r="T2" s="71"/>
      <c r="U2" s="71" t="s">
        <v>16</v>
      </c>
      <c r="V2" s="71"/>
      <c r="W2" s="71"/>
      <c r="X2" s="71"/>
      <c r="Y2" s="71"/>
      <c r="Z2" s="71"/>
      <c r="AA2" s="71" t="s">
        <v>34</v>
      </c>
      <c r="AB2" s="71"/>
      <c r="AC2" s="71"/>
      <c r="AD2" s="71"/>
      <c r="AE2" s="71"/>
      <c r="AF2" s="71"/>
      <c r="AG2" s="72" t="s">
        <v>7</v>
      </c>
      <c r="AH2" s="72"/>
      <c r="AI2" s="72"/>
      <c r="AJ2" s="72"/>
      <c r="AK2" s="72"/>
      <c r="AL2" s="72"/>
    </row>
    <row r="3" spans="1:38" ht="26.25" customHeight="1">
      <c r="A3" s="55"/>
      <c r="B3" s="55"/>
      <c r="C3" s="55" t="s">
        <v>4</v>
      </c>
      <c r="D3" s="55"/>
      <c r="E3" s="55" t="s">
        <v>2</v>
      </c>
      <c r="F3" s="55"/>
      <c r="G3" s="55" t="s">
        <v>7</v>
      </c>
      <c r="H3" s="55"/>
      <c r="I3" s="55" t="s">
        <v>4</v>
      </c>
      <c r="J3" s="55"/>
      <c r="K3" s="55" t="s">
        <v>2</v>
      </c>
      <c r="L3" s="55"/>
      <c r="M3" s="55" t="s">
        <v>7</v>
      </c>
      <c r="N3" s="55"/>
      <c r="O3" s="55" t="s">
        <v>4</v>
      </c>
      <c r="P3" s="55"/>
      <c r="Q3" s="55" t="s">
        <v>2</v>
      </c>
      <c r="R3" s="55"/>
      <c r="S3" s="55" t="s">
        <v>7</v>
      </c>
      <c r="T3" s="55"/>
      <c r="U3" s="55" t="s">
        <v>4</v>
      </c>
      <c r="V3" s="55"/>
      <c r="W3" s="55" t="s">
        <v>2</v>
      </c>
      <c r="X3" s="55"/>
      <c r="Y3" s="55" t="s">
        <v>7</v>
      </c>
      <c r="Z3" s="55"/>
      <c r="AA3" s="55" t="s">
        <v>4</v>
      </c>
      <c r="AB3" s="55"/>
      <c r="AC3" s="55" t="s">
        <v>2</v>
      </c>
      <c r="AD3" s="55"/>
      <c r="AE3" s="55" t="s">
        <v>7</v>
      </c>
      <c r="AF3" s="55"/>
      <c r="AG3" s="54" t="s">
        <v>1</v>
      </c>
      <c r="AH3" s="54"/>
      <c r="AI3" s="54" t="s">
        <v>2</v>
      </c>
      <c r="AJ3" s="54"/>
      <c r="AK3" s="52" t="s">
        <v>7</v>
      </c>
      <c r="AL3" s="52"/>
    </row>
    <row r="4" spans="1:38" ht="26.25" customHeight="1">
      <c r="A4" s="55"/>
      <c r="B4" s="55"/>
      <c r="C4" s="16" t="s">
        <v>5</v>
      </c>
      <c r="D4" s="16" t="s">
        <v>6</v>
      </c>
      <c r="E4" s="16" t="s">
        <v>5</v>
      </c>
      <c r="F4" s="16" t="s">
        <v>6</v>
      </c>
      <c r="G4" s="16" t="s">
        <v>8</v>
      </c>
      <c r="H4" s="16" t="s">
        <v>6</v>
      </c>
      <c r="I4" s="16" t="s">
        <v>5</v>
      </c>
      <c r="J4" s="16" t="s">
        <v>6</v>
      </c>
      <c r="K4" s="16" t="s">
        <v>5</v>
      </c>
      <c r="L4" s="16" t="s">
        <v>6</v>
      </c>
      <c r="M4" s="16" t="s">
        <v>8</v>
      </c>
      <c r="N4" s="16" t="s">
        <v>6</v>
      </c>
      <c r="O4" s="16" t="s">
        <v>5</v>
      </c>
      <c r="P4" s="16" t="s">
        <v>6</v>
      </c>
      <c r="Q4" s="16" t="s">
        <v>5</v>
      </c>
      <c r="R4" s="16" t="s">
        <v>6</v>
      </c>
      <c r="S4" s="16" t="s">
        <v>8</v>
      </c>
      <c r="T4" s="16" t="s">
        <v>6</v>
      </c>
      <c r="U4" s="16" t="s">
        <v>5</v>
      </c>
      <c r="V4" s="16" t="s">
        <v>6</v>
      </c>
      <c r="W4" s="16" t="s">
        <v>5</v>
      </c>
      <c r="X4" s="16" t="s">
        <v>6</v>
      </c>
      <c r="Y4" s="16" t="s">
        <v>8</v>
      </c>
      <c r="Z4" s="16" t="s">
        <v>6</v>
      </c>
      <c r="AA4" s="16" t="s">
        <v>5</v>
      </c>
      <c r="AB4" s="16" t="s">
        <v>6</v>
      </c>
      <c r="AC4" s="16" t="s">
        <v>5</v>
      </c>
      <c r="AD4" s="16" t="s">
        <v>6</v>
      </c>
      <c r="AE4" s="16" t="s">
        <v>8</v>
      </c>
      <c r="AF4" s="16" t="s">
        <v>6</v>
      </c>
      <c r="AG4" s="18" t="s">
        <v>8</v>
      </c>
      <c r="AH4" s="17" t="s">
        <v>6</v>
      </c>
      <c r="AI4" s="18" t="s">
        <v>8</v>
      </c>
      <c r="AJ4" s="17" t="s">
        <v>6</v>
      </c>
      <c r="AK4" s="18" t="s">
        <v>19</v>
      </c>
      <c r="AL4" s="18" t="s">
        <v>6</v>
      </c>
    </row>
    <row r="5" spans="1:38" ht="26.25" customHeight="1">
      <c r="A5" s="55"/>
      <c r="B5" s="16" t="s">
        <v>11</v>
      </c>
      <c r="C5" s="14">
        <v>1</v>
      </c>
      <c r="D5" s="20">
        <f>C5/6%</f>
        <v>16.666666666666668</v>
      </c>
      <c r="E5" s="20">
        <v>2</v>
      </c>
      <c r="F5" s="20">
        <f>E5/8%</f>
        <v>25</v>
      </c>
      <c r="G5" s="20">
        <f>C5+E5</f>
        <v>3</v>
      </c>
      <c r="H5" s="20">
        <f>G5/14%</f>
        <v>21.428571428571427</v>
      </c>
      <c r="I5" s="14">
        <v>2</v>
      </c>
      <c r="J5" s="20">
        <f>I5/8%</f>
        <v>25</v>
      </c>
      <c r="K5" s="20">
        <v>0</v>
      </c>
      <c r="L5" s="20">
        <f>K5/6%</f>
        <v>0</v>
      </c>
      <c r="M5" s="20">
        <f>I5+K5</f>
        <v>2</v>
      </c>
      <c r="N5" s="20">
        <f>M5/14%</f>
        <v>14.285714285714285</v>
      </c>
      <c r="O5" s="14">
        <v>2</v>
      </c>
      <c r="P5" s="20">
        <f>O5/8%</f>
        <v>25</v>
      </c>
      <c r="Q5" s="20">
        <v>0</v>
      </c>
      <c r="R5" s="20">
        <f>Q5/6%</f>
        <v>0</v>
      </c>
      <c r="S5" s="20">
        <f>O5+Q5</f>
        <v>2</v>
      </c>
      <c r="T5" s="20">
        <f>S5/14%</f>
        <v>14.285714285714285</v>
      </c>
      <c r="U5" s="14">
        <v>2</v>
      </c>
      <c r="V5" s="20">
        <f>U5/8%</f>
        <v>25</v>
      </c>
      <c r="W5" s="20">
        <v>0</v>
      </c>
      <c r="X5" s="20">
        <f>W5/6%</f>
        <v>0</v>
      </c>
      <c r="Y5" s="20">
        <f>U5+W5</f>
        <v>2</v>
      </c>
      <c r="Z5" s="20">
        <f>Y5/14%</f>
        <v>14.285714285714285</v>
      </c>
      <c r="AA5" s="14">
        <v>2</v>
      </c>
      <c r="AB5" s="20">
        <f>AA5/8%</f>
        <v>25</v>
      </c>
      <c r="AC5" s="20">
        <v>0</v>
      </c>
      <c r="AD5" s="20">
        <f>AC5/6%</f>
        <v>0</v>
      </c>
      <c r="AE5" s="20">
        <f>AA5+AC5</f>
        <v>2</v>
      </c>
      <c r="AF5" s="20">
        <f>AE5/14%</f>
        <v>14.285714285714285</v>
      </c>
      <c r="AG5" s="18">
        <f>C5+I5+O5+U5+AA5</f>
        <v>9</v>
      </c>
      <c r="AH5" s="17">
        <f t="shared" ref="AH5:AH10" si="0">AG5/42%</f>
        <v>21.428571428571431</v>
      </c>
      <c r="AI5" s="18">
        <f>E5+K5+Q5+W5+AC5</f>
        <v>2</v>
      </c>
      <c r="AJ5" s="17">
        <f t="shared" ref="AJ5:AJ10" si="1">AI5/56%</f>
        <v>3.5714285714285712</v>
      </c>
      <c r="AK5" s="18">
        <f>AG5+AI5</f>
        <v>11</v>
      </c>
      <c r="AL5" s="18">
        <f t="shared" ref="AL5:AL10" si="2">AH5+AJ603</f>
        <v>21.428571428571431</v>
      </c>
    </row>
    <row r="6" spans="1:38" ht="26.25" customHeight="1">
      <c r="A6" s="55"/>
      <c r="B6" s="16" t="s">
        <v>10</v>
      </c>
      <c r="C6" s="20">
        <v>1</v>
      </c>
      <c r="D6" s="20">
        <f t="shared" ref="D6:D10" si="3">C6/6%</f>
        <v>16.666666666666668</v>
      </c>
      <c r="E6" s="20">
        <v>2</v>
      </c>
      <c r="F6" s="20">
        <f t="shared" ref="F6:F10" si="4">E6/8%</f>
        <v>25</v>
      </c>
      <c r="G6" s="20">
        <f t="shared" ref="G6:G10" si="5">C6+E6</f>
        <v>3</v>
      </c>
      <c r="H6" s="20">
        <f t="shared" ref="H6:H10" si="6">G6/14%</f>
        <v>21.428571428571427</v>
      </c>
      <c r="I6" s="20">
        <v>1</v>
      </c>
      <c r="J6" s="20">
        <f t="shared" ref="J6:J10" si="7">I6/8%</f>
        <v>12.5</v>
      </c>
      <c r="K6" s="20">
        <v>1</v>
      </c>
      <c r="L6" s="20">
        <f t="shared" ref="L6:L10" si="8">K6/6%</f>
        <v>16.666666666666668</v>
      </c>
      <c r="M6" s="20">
        <f t="shared" ref="M6:M10" si="9">I6+K6</f>
        <v>2</v>
      </c>
      <c r="N6" s="20">
        <f t="shared" ref="N6:N10" si="10">M6/14%</f>
        <v>14.285714285714285</v>
      </c>
      <c r="O6" s="20">
        <v>1</v>
      </c>
      <c r="P6" s="20">
        <f t="shared" ref="P6:P10" si="11">O6/8%</f>
        <v>12.5</v>
      </c>
      <c r="Q6" s="20">
        <v>1</v>
      </c>
      <c r="R6" s="20">
        <f t="shared" ref="R6:R10" si="12">Q6/6%</f>
        <v>16.666666666666668</v>
      </c>
      <c r="S6" s="20">
        <f t="shared" ref="S6:S10" si="13">O6+Q6</f>
        <v>2</v>
      </c>
      <c r="T6" s="20">
        <f t="shared" ref="T6:T10" si="14">S6/14%</f>
        <v>14.285714285714285</v>
      </c>
      <c r="U6" s="20">
        <v>1</v>
      </c>
      <c r="V6" s="20">
        <f t="shared" ref="V6:V10" si="15">U6/8%</f>
        <v>12.5</v>
      </c>
      <c r="W6" s="20">
        <v>1</v>
      </c>
      <c r="X6" s="20">
        <f t="shared" ref="X6:X10" si="16">W6/6%</f>
        <v>16.666666666666668</v>
      </c>
      <c r="Y6" s="20">
        <f t="shared" ref="Y6:Y10" si="17">U6+W6</f>
        <v>2</v>
      </c>
      <c r="Z6" s="20">
        <f t="shared" ref="Z6:Z10" si="18">Y6/14%</f>
        <v>14.285714285714285</v>
      </c>
      <c r="AA6" s="20">
        <v>1</v>
      </c>
      <c r="AB6" s="20">
        <f t="shared" ref="AB6:AB10" si="19">AA6/8%</f>
        <v>12.5</v>
      </c>
      <c r="AC6" s="20">
        <v>1</v>
      </c>
      <c r="AD6" s="20">
        <f t="shared" ref="AD6:AD10" si="20">AC6/6%</f>
        <v>16.666666666666668</v>
      </c>
      <c r="AE6" s="20">
        <f t="shared" ref="AE6:AE10" si="21">AA6+AC6</f>
        <v>2</v>
      </c>
      <c r="AF6" s="20">
        <f t="shared" ref="AF6:AF10" si="22">AE6/14%</f>
        <v>14.285714285714285</v>
      </c>
      <c r="AG6" s="18">
        <f t="shared" ref="AG6:AG10" si="23">C6+I6+O6+U6+AA6</f>
        <v>5</v>
      </c>
      <c r="AH6" s="17">
        <f t="shared" si="0"/>
        <v>11.904761904761905</v>
      </c>
      <c r="AI6" s="18">
        <f t="shared" ref="AI6:AI10" si="24">E6+K6+Q6+W6+AC6</f>
        <v>6</v>
      </c>
      <c r="AJ6" s="17">
        <f t="shared" si="1"/>
        <v>10.714285714285714</v>
      </c>
      <c r="AK6" s="18">
        <f t="shared" ref="AK6:AK10" si="25">AG6+AI6</f>
        <v>11</v>
      </c>
      <c r="AL6" s="18">
        <f t="shared" si="2"/>
        <v>11.904761904761905</v>
      </c>
    </row>
    <row r="7" spans="1:38" ht="26.25" customHeight="1">
      <c r="A7" s="55"/>
      <c r="B7" s="16" t="s">
        <v>12</v>
      </c>
      <c r="C7" s="20">
        <v>2</v>
      </c>
      <c r="D7" s="20">
        <f t="shared" si="3"/>
        <v>33.333333333333336</v>
      </c>
      <c r="E7" s="20">
        <v>1</v>
      </c>
      <c r="F7" s="20">
        <f t="shared" si="4"/>
        <v>12.5</v>
      </c>
      <c r="G7" s="20">
        <f t="shared" si="5"/>
        <v>3</v>
      </c>
      <c r="H7" s="20">
        <f t="shared" si="6"/>
        <v>21.428571428571427</v>
      </c>
      <c r="I7" s="20">
        <v>2</v>
      </c>
      <c r="J7" s="20">
        <f t="shared" si="7"/>
        <v>25</v>
      </c>
      <c r="K7" s="20">
        <v>3</v>
      </c>
      <c r="L7" s="20">
        <f t="shared" si="8"/>
        <v>50</v>
      </c>
      <c r="M7" s="20">
        <f t="shared" si="9"/>
        <v>5</v>
      </c>
      <c r="N7" s="20">
        <f t="shared" si="10"/>
        <v>35.714285714285708</v>
      </c>
      <c r="O7" s="20">
        <v>2</v>
      </c>
      <c r="P7" s="20">
        <f t="shared" si="11"/>
        <v>25</v>
      </c>
      <c r="Q7" s="20">
        <v>3</v>
      </c>
      <c r="R7" s="20">
        <f t="shared" si="12"/>
        <v>50</v>
      </c>
      <c r="S7" s="20">
        <f t="shared" si="13"/>
        <v>5</v>
      </c>
      <c r="T7" s="20">
        <f t="shared" si="14"/>
        <v>35.714285714285708</v>
      </c>
      <c r="U7" s="20">
        <v>2</v>
      </c>
      <c r="V7" s="20">
        <f t="shared" si="15"/>
        <v>25</v>
      </c>
      <c r="W7" s="20">
        <v>3</v>
      </c>
      <c r="X7" s="20">
        <f t="shared" si="16"/>
        <v>50</v>
      </c>
      <c r="Y7" s="20">
        <f t="shared" si="17"/>
        <v>5</v>
      </c>
      <c r="Z7" s="20">
        <f t="shared" si="18"/>
        <v>35.714285714285708</v>
      </c>
      <c r="AA7" s="20">
        <v>2</v>
      </c>
      <c r="AB7" s="20">
        <f t="shared" si="19"/>
        <v>25</v>
      </c>
      <c r="AC7" s="20">
        <v>3</v>
      </c>
      <c r="AD7" s="20">
        <f t="shared" si="20"/>
        <v>50</v>
      </c>
      <c r="AE7" s="20">
        <f t="shared" si="21"/>
        <v>5</v>
      </c>
      <c r="AF7" s="20">
        <f t="shared" si="22"/>
        <v>35.714285714285708</v>
      </c>
      <c r="AG7" s="18">
        <f t="shared" si="23"/>
        <v>10</v>
      </c>
      <c r="AH7" s="17">
        <f t="shared" si="0"/>
        <v>23.80952380952381</v>
      </c>
      <c r="AI7" s="18">
        <f t="shared" si="24"/>
        <v>13</v>
      </c>
      <c r="AJ7" s="17">
        <f t="shared" si="1"/>
        <v>23.214285714285712</v>
      </c>
      <c r="AK7" s="18">
        <f t="shared" si="25"/>
        <v>23</v>
      </c>
      <c r="AL7" s="18">
        <f t="shared" si="2"/>
        <v>23.80952380952381</v>
      </c>
    </row>
    <row r="8" spans="1:38" ht="26.25" customHeight="1">
      <c r="A8" s="55"/>
      <c r="B8" s="16" t="s">
        <v>12</v>
      </c>
      <c r="C8" s="20">
        <v>0</v>
      </c>
      <c r="D8" s="20">
        <f t="shared" si="3"/>
        <v>0</v>
      </c>
      <c r="E8" s="20">
        <v>1</v>
      </c>
      <c r="F8" s="20">
        <f t="shared" si="4"/>
        <v>12.5</v>
      </c>
      <c r="G8" s="20">
        <f t="shared" si="5"/>
        <v>1</v>
      </c>
      <c r="H8" s="20">
        <f t="shared" si="6"/>
        <v>7.1428571428571423</v>
      </c>
      <c r="I8" s="20">
        <v>2</v>
      </c>
      <c r="J8" s="20">
        <f t="shared" si="7"/>
        <v>25</v>
      </c>
      <c r="K8" s="20">
        <v>2</v>
      </c>
      <c r="L8" s="20">
        <f t="shared" si="8"/>
        <v>33.333333333333336</v>
      </c>
      <c r="M8" s="20">
        <f t="shared" si="9"/>
        <v>4</v>
      </c>
      <c r="N8" s="20">
        <f t="shared" si="10"/>
        <v>28.571428571428569</v>
      </c>
      <c r="O8" s="20">
        <v>2</v>
      </c>
      <c r="P8" s="20">
        <f t="shared" si="11"/>
        <v>25</v>
      </c>
      <c r="Q8" s="20">
        <v>2</v>
      </c>
      <c r="R8" s="20">
        <f t="shared" si="12"/>
        <v>33.333333333333336</v>
      </c>
      <c r="S8" s="20">
        <f t="shared" si="13"/>
        <v>4</v>
      </c>
      <c r="T8" s="20">
        <f t="shared" si="14"/>
        <v>28.571428571428569</v>
      </c>
      <c r="U8" s="20">
        <v>2</v>
      </c>
      <c r="V8" s="20">
        <f t="shared" si="15"/>
        <v>25</v>
      </c>
      <c r="W8" s="20">
        <v>2</v>
      </c>
      <c r="X8" s="20">
        <f t="shared" si="16"/>
        <v>33.333333333333336</v>
      </c>
      <c r="Y8" s="20">
        <f t="shared" si="17"/>
        <v>4</v>
      </c>
      <c r="Z8" s="20">
        <f t="shared" si="18"/>
        <v>28.571428571428569</v>
      </c>
      <c r="AA8" s="20">
        <v>2</v>
      </c>
      <c r="AB8" s="20">
        <f t="shared" si="19"/>
        <v>25</v>
      </c>
      <c r="AC8" s="20">
        <v>2</v>
      </c>
      <c r="AD8" s="20">
        <f t="shared" si="20"/>
        <v>33.333333333333336</v>
      </c>
      <c r="AE8" s="20">
        <f t="shared" si="21"/>
        <v>4</v>
      </c>
      <c r="AF8" s="20">
        <f t="shared" si="22"/>
        <v>28.571428571428569</v>
      </c>
      <c r="AG8" s="18">
        <f t="shared" si="23"/>
        <v>8</v>
      </c>
      <c r="AH8" s="17">
        <f t="shared" si="0"/>
        <v>19.047619047619047</v>
      </c>
      <c r="AI8" s="18">
        <f t="shared" si="24"/>
        <v>9</v>
      </c>
      <c r="AJ8" s="17">
        <f t="shared" si="1"/>
        <v>16.071428571428569</v>
      </c>
      <c r="AK8" s="18">
        <f t="shared" si="25"/>
        <v>17</v>
      </c>
      <c r="AL8" s="18">
        <f t="shared" si="2"/>
        <v>19.047619047619047</v>
      </c>
    </row>
    <row r="9" spans="1:38" ht="26.25" customHeight="1">
      <c r="A9" s="55"/>
      <c r="B9" s="16" t="s">
        <v>13</v>
      </c>
      <c r="C9" s="20">
        <v>2</v>
      </c>
      <c r="D9" s="20">
        <f t="shared" si="3"/>
        <v>33.333333333333336</v>
      </c>
      <c r="E9" s="20">
        <v>2</v>
      </c>
      <c r="F9" s="20">
        <f t="shared" si="4"/>
        <v>25</v>
      </c>
      <c r="G9" s="20">
        <f t="shared" si="5"/>
        <v>4</v>
      </c>
      <c r="H9" s="20">
        <f t="shared" si="6"/>
        <v>28.571428571428569</v>
      </c>
      <c r="I9" s="20">
        <v>1</v>
      </c>
      <c r="J9" s="20">
        <f t="shared" si="7"/>
        <v>12.5</v>
      </c>
      <c r="K9" s="20">
        <v>0</v>
      </c>
      <c r="L9" s="20">
        <f t="shared" si="8"/>
        <v>0</v>
      </c>
      <c r="M9" s="20">
        <f t="shared" si="9"/>
        <v>1</v>
      </c>
      <c r="N9" s="20">
        <f t="shared" si="10"/>
        <v>7.1428571428571423</v>
      </c>
      <c r="O9" s="20">
        <v>1</v>
      </c>
      <c r="P9" s="20">
        <f t="shared" si="11"/>
        <v>12.5</v>
      </c>
      <c r="Q9" s="20">
        <v>0</v>
      </c>
      <c r="R9" s="20">
        <f t="shared" si="12"/>
        <v>0</v>
      </c>
      <c r="S9" s="20">
        <f t="shared" si="13"/>
        <v>1</v>
      </c>
      <c r="T9" s="20">
        <f t="shared" si="14"/>
        <v>7.1428571428571423</v>
      </c>
      <c r="U9" s="20">
        <v>1</v>
      </c>
      <c r="V9" s="20">
        <f t="shared" si="15"/>
        <v>12.5</v>
      </c>
      <c r="W9" s="20">
        <v>0</v>
      </c>
      <c r="X9" s="20">
        <f t="shared" si="16"/>
        <v>0</v>
      </c>
      <c r="Y9" s="20">
        <f t="shared" si="17"/>
        <v>1</v>
      </c>
      <c r="Z9" s="20">
        <f t="shared" si="18"/>
        <v>7.1428571428571423</v>
      </c>
      <c r="AA9" s="20">
        <v>1</v>
      </c>
      <c r="AB9" s="20">
        <f t="shared" si="19"/>
        <v>12.5</v>
      </c>
      <c r="AC9" s="20">
        <v>0</v>
      </c>
      <c r="AD9" s="20">
        <f t="shared" si="20"/>
        <v>0</v>
      </c>
      <c r="AE9" s="20">
        <f t="shared" si="21"/>
        <v>1</v>
      </c>
      <c r="AF9" s="20">
        <f t="shared" si="22"/>
        <v>7.1428571428571423</v>
      </c>
      <c r="AG9" s="18">
        <f t="shared" si="23"/>
        <v>6</v>
      </c>
      <c r="AH9" s="17">
        <f t="shared" si="0"/>
        <v>14.285714285714286</v>
      </c>
      <c r="AI9" s="18">
        <f t="shared" si="24"/>
        <v>2</v>
      </c>
      <c r="AJ9" s="17">
        <f t="shared" si="1"/>
        <v>3.5714285714285712</v>
      </c>
      <c r="AK9" s="18">
        <f t="shared" si="25"/>
        <v>8</v>
      </c>
      <c r="AL9" s="18">
        <f t="shared" si="2"/>
        <v>14.285714285714286</v>
      </c>
    </row>
    <row r="10" spans="1:38" ht="26.25" customHeight="1">
      <c r="A10" s="16"/>
      <c r="B10" s="16"/>
      <c r="C10" s="20">
        <f>SUM(C5:C9)</f>
        <v>6</v>
      </c>
      <c r="D10" s="20">
        <f t="shared" si="3"/>
        <v>100</v>
      </c>
      <c r="E10" s="20">
        <f>SUM(E5:E9)</f>
        <v>8</v>
      </c>
      <c r="F10" s="20">
        <f t="shared" si="4"/>
        <v>100</v>
      </c>
      <c r="G10" s="20">
        <f t="shared" si="5"/>
        <v>14</v>
      </c>
      <c r="H10" s="20">
        <f t="shared" si="6"/>
        <v>99.999999999999986</v>
      </c>
      <c r="I10" s="20">
        <f>SUM(I5:I9)</f>
        <v>8</v>
      </c>
      <c r="J10" s="20">
        <f t="shared" si="7"/>
        <v>100</v>
      </c>
      <c r="K10" s="20">
        <f>SUM(K5:K9)</f>
        <v>6</v>
      </c>
      <c r="L10" s="20">
        <f t="shared" si="8"/>
        <v>100</v>
      </c>
      <c r="M10" s="20">
        <f t="shared" si="9"/>
        <v>14</v>
      </c>
      <c r="N10" s="20">
        <f t="shared" si="10"/>
        <v>99.999999999999986</v>
      </c>
      <c r="O10" s="20">
        <f>SUM(O5:O9)</f>
        <v>8</v>
      </c>
      <c r="P10" s="20">
        <f t="shared" si="11"/>
        <v>100</v>
      </c>
      <c r="Q10" s="20">
        <f>SUM(Q5:Q9)</f>
        <v>6</v>
      </c>
      <c r="R10" s="20">
        <f t="shared" si="12"/>
        <v>100</v>
      </c>
      <c r="S10" s="20">
        <f t="shared" si="13"/>
        <v>14</v>
      </c>
      <c r="T10" s="20">
        <f t="shared" si="14"/>
        <v>99.999999999999986</v>
      </c>
      <c r="U10" s="20">
        <f>SUM(U5:U9)</f>
        <v>8</v>
      </c>
      <c r="V10" s="20">
        <f t="shared" si="15"/>
        <v>100</v>
      </c>
      <c r="W10" s="20">
        <f>SUM(W5:W9)</f>
        <v>6</v>
      </c>
      <c r="X10" s="20">
        <f t="shared" si="16"/>
        <v>100</v>
      </c>
      <c r="Y10" s="20">
        <f t="shared" si="17"/>
        <v>14</v>
      </c>
      <c r="Z10" s="20">
        <f t="shared" si="18"/>
        <v>99.999999999999986</v>
      </c>
      <c r="AA10" s="20">
        <f>SUM(AA5:AA9)</f>
        <v>8</v>
      </c>
      <c r="AB10" s="20">
        <f t="shared" si="19"/>
        <v>100</v>
      </c>
      <c r="AC10" s="20">
        <f>SUM(AC5:AC9)</f>
        <v>6</v>
      </c>
      <c r="AD10" s="20">
        <f t="shared" si="20"/>
        <v>100</v>
      </c>
      <c r="AE10" s="20">
        <f t="shared" si="21"/>
        <v>14</v>
      </c>
      <c r="AF10" s="20">
        <f t="shared" si="22"/>
        <v>99.999999999999986</v>
      </c>
      <c r="AG10" s="18">
        <f t="shared" si="23"/>
        <v>38</v>
      </c>
      <c r="AH10" s="17">
        <f t="shared" si="0"/>
        <v>90.476190476190482</v>
      </c>
      <c r="AI10" s="18">
        <f t="shared" si="24"/>
        <v>32</v>
      </c>
      <c r="AJ10" s="17">
        <f t="shared" si="1"/>
        <v>57.142857142857139</v>
      </c>
      <c r="AK10" s="18">
        <f t="shared" si="25"/>
        <v>70</v>
      </c>
      <c r="AL10" s="18">
        <f t="shared" si="2"/>
        <v>90.476190476190482</v>
      </c>
    </row>
    <row r="11" spans="1:38" ht="26.25" customHeight="1">
      <c r="A11" s="53" t="s">
        <v>46</v>
      </c>
      <c r="B11" s="5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 t="s">
        <v>51</v>
      </c>
      <c r="AH11" s="64"/>
      <c r="AI11" s="64"/>
      <c r="AJ11" s="64"/>
      <c r="AK11" s="64"/>
      <c r="AL11" s="64"/>
    </row>
    <row r="12" spans="1:38" ht="24.75" customHeight="1"/>
    <row r="13" spans="1:38" s="8" customFormat="1" ht="21.75" customHeight="1">
      <c r="A13" s="25"/>
      <c r="B13" s="68" t="s">
        <v>48</v>
      </c>
      <c r="C13" s="69"/>
      <c r="D13" s="69"/>
      <c r="E13" s="69"/>
      <c r="F13" s="69"/>
      <c r="G13" s="69"/>
      <c r="H13" s="70"/>
      <c r="I13" s="68" t="s">
        <v>49</v>
      </c>
      <c r="J13" s="69"/>
      <c r="K13" s="69"/>
      <c r="L13" s="69"/>
      <c r="M13" s="69"/>
      <c r="N13" s="70"/>
      <c r="O13" s="68" t="s">
        <v>50</v>
      </c>
      <c r="P13" s="69"/>
      <c r="Q13" s="69"/>
      <c r="R13" s="69"/>
      <c r="S13" s="69"/>
      <c r="T13" s="69"/>
      <c r="U13" s="71" t="s">
        <v>7</v>
      </c>
      <c r="V13" s="71"/>
      <c r="W13" s="71"/>
      <c r="X13" s="71"/>
      <c r="Y13" s="71"/>
      <c r="Z13" s="71"/>
      <c r="AA13" s="26"/>
      <c r="AB13" s="26"/>
      <c r="AC13" s="26"/>
      <c r="AD13" s="26"/>
      <c r="AE13" s="26"/>
      <c r="AF13" s="26"/>
      <c r="AG13" s="26"/>
      <c r="AH13" s="26"/>
      <c r="AI13" s="27"/>
      <c r="AJ13" s="27"/>
      <c r="AK13" s="27"/>
      <c r="AL13" s="27"/>
    </row>
    <row r="14" spans="1:38" ht="30.75" customHeight="1">
      <c r="A14" s="59" t="s">
        <v>47</v>
      </c>
      <c r="B14" s="28" t="s">
        <v>3</v>
      </c>
      <c r="C14" s="55" t="s">
        <v>4</v>
      </c>
      <c r="D14" s="55"/>
      <c r="E14" s="55" t="s">
        <v>2</v>
      </c>
      <c r="F14" s="55"/>
      <c r="G14" s="55" t="s">
        <v>7</v>
      </c>
      <c r="H14" s="55"/>
      <c r="I14" s="55" t="s">
        <v>4</v>
      </c>
      <c r="J14" s="55"/>
      <c r="K14" s="55" t="s">
        <v>2</v>
      </c>
      <c r="L14" s="55"/>
      <c r="M14" s="55" t="s">
        <v>7</v>
      </c>
      <c r="N14" s="55"/>
      <c r="O14" s="55" t="s">
        <v>4</v>
      </c>
      <c r="P14" s="55"/>
      <c r="Q14" s="55" t="s">
        <v>2</v>
      </c>
      <c r="R14" s="55"/>
      <c r="S14" s="55" t="s">
        <v>7</v>
      </c>
      <c r="T14" s="50"/>
      <c r="U14" s="54" t="s">
        <v>1</v>
      </c>
      <c r="V14" s="54"/>
      <c r="W14" s="54" t="s">
        <v>2</v>
      </c>
      <c r="X14" s="54"/>
      <c r="Y14" s="52" t="s">
        <v>7</v>
      </c>
      <c r="Z14" s="52"/>
      <c r="AA14" s="29"/>
      <c r="AB14" s="29"/>
      <c r="AC14" s="29"/>
      <c r="AD14" s="29"/>
      <c r="AE14" s="29"/>
      <c r="AF14" s="29"/>
      <c r="AG14" s="29"/>
      <c r="AH14" s="29"/>
    </row>
    <row r="15" spans="1:38" ht="30" customHeight="1">
      <c r="A15" s="57"/>
      <c r="B15" s="30" t="s">
        <v>11</v>
      </c>
      <c r="C15" s="31">
        <v>0</v>
      </c>
      <c r="D15" s="32">
        <v>0</v>
      </c>
      <c r="E15" s="32">
        <v>0</v>
      </c>
      <c r="F15" s="32">
        <f>E15/14%</f>
        <v>0</v>
      </c>
      <c r="G15" s="32">
        <f>C15+E15</f>
        <v>0</v>
      </c>
      <c r="H15" s="33">
        <f>G15/32%</f>
        <v>0</v>
      </c>
      <c r="I15" s="31">
        <v>0</v>
      </c>
      <c r="J15" s="32">
        <f>I15/15%</f>
        <v>0</v>
      </c>
      <c r="K15" s="32">
        <v>2</v>
      </c>
      <c r="L15" s="32">
        <f>K15/11%</f>
        <v>18.181818181818183</v>
      </c>
      <c r="M15" s="32">
        <f>I15+K15</f>
        <v>2</v>
      </c>
      <c r="N15" s="33">
        <f>M15/26%</f>
        <v>7.6923076923076916</v>
      </c>
      <c r="O15" s="31">
        <v>0</v>
      </c>
      <c r="P15" s="32">
        <f>O15/13%</f>
        <v>0</v>
      </c>
      <c r="Q15" s="32">
        <v>0</v>
      </c>
      <c r="R15" s="32">
        <f>Q15/5%</f>
        <v>0</v>
      </c>
      <c r="S15" s="32">
        <f>O15+Q15</f>
        <v>0</v>
      </c>
      <c r="T15" s="34">
        <f>S15/18%</f>
        <v>0</v>
      </c>
      <c r="U15" s="18">
        <f>C15+I15+O15</f>
        <v>0</v>
      </c>
      <c r="V15" s="17">
        <f>U15/46%</f>
        <v>0</v>
      </c>
      <c r="W15" s="18">
        <f>E15+K15+Q15</f>
        <v>2</v>
      </c>
      <c r="X15" s="17">
        <f>W15/30%</f>
        <v>6.666666666666667</v>
      </c>
      <c r="Y15" s="18">
        <f>U15+W15</f>
        <v>2</v>
      </c>
      <c r="Z15" s="18">
        <f>V15+X608</f>
        <v>0</v>
      </c>
      <c r="AA15" s="29"/>
      <c r="AB15" s="29"/>
      <c r="AC15" s="29"/>
      <c r="AD15" s="29"/>
      <c r="AE15" s="29"/>
      <c r="AF15" s="29"/>
      <c r="AG15" s="29"/>
      <c r="AH15" s="29"/>
    </row>
    <row r="16" spans="1:38" ht="30" customHeight="1">
      <c r="A16" s="57"/>
      <c r="B16" s="16" t="s">
        <v>10</v>
      </c>
      <c r="C16" s="20">
        <v>4</v>
      </c>
      <c r="D16" s="20">
        <v>0</v>
      </c>
      <c r="E16" s="20">
        <v>0</v>
      </c>
      <c r="F16" s="20">
        <f t="shared" ref="F16:F20" si="26">E16/14%</f>
        <v>0</v>
      </c>
      <c r="G16" s="20">
        <f t="shared" ref="G16:G20" si="27">C16+E16</f>
        <v>4</v>
      </c>
      <c r="H16" s="35">
        <f t="shared" ref="H16:H20" si="28">G16/32%</f>
        <v>12.5</v>
      </c>
      <c r="I16" s="20">
        <v>2</v>
      </c>
      <c r="J16" s="20">
        <f t="shared" ref="J16:J20" si="29">I16/15%</f>
        <v>13.333333333333334</v>
      </c>
      <c r="K16" s="20">
        <v>4</v>
      </c>
      <c r="L16" s="20">
        <f t="shared" ref="L16:L20" si="30">K16/11%</f>
        <v>36.363636363636367</v>
      </c>
      <c r="M16" s="20">
        <f t="shared" ref="M16:M20" si="31">I16+K16</f>
        <v>6</v>
      </c>
      <c r="N16" s="35">
        <f t="shared" ref="N16:N20" si="32">M16/26%</f>
        <v>23.076923076923077</v>
      </c>
      <c r="O16" s="20">
        <v>1</v>
      </c>
      <c r="P16" s="20">
        <f t="shared" ref="P16:P20" si="33">O16/13%</f>
        <v>7.6923076923076916</v>
      </c>
      <c r="Q16" s="20">
        <v>4</v>
      </c>
      <c r="R16" s="20">
        <f t="shared" ref="R16:R20" si="34">Q16/5%</f>
        <v>80</v>
      </c>
      <c r="S16" s="20">
        <f t="shared" ref="S16:S20" si="35">O16+Q16</f>
        <v>5</v>
      </c>
      <c r="T16" s="36">
        <f t="shared" ref="T16:T20" si="36">S16/18%</f>
        <v>27.777777777777779</v>
      </c>
      <c r="U16" s="18">
        <f t="shared" ref="U16:U20" si="37">C16+I16+O16</f>
        <v>7</v>
      </c>
      <c r="V16" s="17">
        <f t="shared" ref="V16:V20" si="38">U16/46%</f>
        <v>15.217391304347826</v>
      </c>
      <c r="W16" s="18">
        <f t="shared" ref="W16:W20" si="39">E16+K16+Q16</f>
        <v>8</v>
      </c>
      <c r="X16" s="17">
        <f t="shared" ref="X16:X20" si="40">W16/30%</f>
        <v>26.666666666666668</v>
      </c>
      <c r="Y16" s="18">
        <f t="shared" ref="Y16:Y20" si="41">U16+W16</f>
        <v>15</v>
      </c>
      <c r="Z16" s="18">
        <f t="shared" ref="Z16:Z20" si="42">V16+X609</f>
        <v>15.217391304347826</v>
      </c>
      <c r="AA16" s="29"/>
      <c r="AB16" s="29"/>
      <c r="AC16" s="29"/>
      <c r="AD16" s="29"/>
      <c r="AE16" s="29"/>
      <c r="AF16" s="29"/>
      <c r="AG16" s="29"/>
      <c r="AH16" s="29"/>
    </row>
    <row r="17" spans="1:38" ht="30" customHeight="1">
      <c r="A17" s="57"/>
      <c r="B17" s="16" t="s">
        <v>12</v>
      </c>
      <c r="C17" s="20">
        <v>8</v>
      </c>
      <c r="D17" s="20">
        <f t="shared" ref="D17:D20" si="43">C17/18%</f>
        <v>44.444444444444443</v>
      </c>
      <c r="E17" s="20">
        <v>11</v>
      </c>
      <c r="F17" s="20">
        <f t="shared" si="26"/>
        <v>78.571428571428569</v>
      </c>
      <c r="G17" s="20">
        <f t="shared" si="27"/>
        <v>19</v>
      </c>
      <c r="H17" s="35">
        <f t="shared" si="28"/>
        <v>59.375</v>
      </c>
      <c r="I17" s="20">
        <v>4</v>
      </c>
      <c r="J17" s="20">
        <f t="shared" si="29"/>
        <v>26.666666666666668</v>
      </c>
      <c r="K17" s="20">
        <v>4</v>
      </c>
      <c r="L17" s="20">
        <f t="shared" si="30"/>
        <v>36.363636363636367</v>
      </c>
      <c r="M17" s="20">
        <f t="shared" si="31"/>
        <v>8</v>
      </c>
      <c r="N17" s="35">
        <f t="shared" si="32"/>
        <v>30.769230769230766</v>
      </c>
      <c r="O17" s="20">
        <v>4</v>
      </c>
      <c r="P17" s="20">
        <f t="shared" si="33"/>
        <v>30.769230769230766</v>
      </c>
      <c r="Q17" s="20">
        <v>1</v>
      </c>
      <c r="R17" s="20">
        <f t="shared" si="34"/>
        <v>20</v>
      </c>
      <c r="S17" s="20">
        <f t="shared" si="35"/>
        <v>5</v>
      </c>
      <c r="T17" s="36">
        <f t="shared" si="36"/>
        <v>27.777777777777779</v>
      </c>
      <c r="U17" s="18">
        <f t="shared" si="37"/>
        <v>16</v>
      </c>
      <c r="V17" s="17">
        <f t="shared" si="38"/>
        <v>34.782608695652172</v>
      </c>
      <c r="W17" s="18">
        <f t="shared" si="39"/>
        <v>16</v>
      </c>
      <c r="X17" s="17">
        <f t="shared" si="40"/>
        <v>53.333333333333336</v>
      </c>
      <c r="Y17" s="18">
        <f t="shared" si="41"/>
        <v>32</v>
      </c>
      <c r="Z17" s="18">
        <f t="shared" si="42"/>
        <v>34.782608695652172</v>
      </c>
      <c r="AA17" s="29"/>
      <c r="AB17" s="29"/>
      <c r="AC17" s="29"/>
      <c r="AD17" s="29"/>
      <c r="AE17" s="29"/>
      <c r="AF17" s="29"/>
      <c r="AG17" s="29"/>
      <c r="AH17" s="29"/>
    </row>
    <row r="18" spans="1:38" ht="30" customHeight="1">
      <c r="A18" s="57"/>
      <c r="B18" s="16" t="s">
        <v>70</v>
      </c>
      <c r="C18" s="20">
        <v>5</v>
      </c>
      <c r="D18" s="20">
        <f t="shared" si="43"/>
        <v>27.777777777777779</v>
      </c>
      <c r="E18" s="20">
        <v>3</v>
      </c>
      <c r="F18" s="20">
        <f t="shared" si="26"/>
        <v>21.428571428571427</v>
      </c>
      <c r="G18" s="20">
        <f t="shared" si="27"/>
        <v>8</v>
      </c>
      <c r="H18" s="35">
        <f t="shared" si="28"/>
        <v>25</v>
      </c>
      <c r="I18" s="20">
        <v>4</v>
      </c>
      <c r="J18" s="20">
        <f t="shared" si="29"/>
        <v>26.666666666666668</v>
      </c>
      <c r="K18" s="20">
        <v>1</v>
      </c>
      <c r="L18" s="20">
        <f t="shared" si="30"/>
        <v>9.0909090909090917</v>
      </c>
      <c r="M18" s="20">
        <f t="shared" si="31"/>
        <v>5</v>
      </c>
      <c r="N18" s="35">
        <f t="shared" si="32"/>
        <v>19.23076923076923</v>
      </c>
      <c r="O18" s="20">
        <v>4</v>
      </c>
      <c r="P18" s="20">
        <f t="shared" si="33"/>
        <v>30.769230769230766</v>
      </c>
      <c r="Q18" s="20">
        <v>0</v>
      </c>
      <c r="R18" s="20">
        <f t="shared" si="34"/>
        <v>0</v>
      </c>
      <c r="S18" s="20">
        <f t="shared" si="35"/>
        <v>4</v>
      </c>
      <c r="T18" s="36">
        <f t="shared" si="36"/>
        <v>22.222222222222221</v>
      </c>
      <c r="U18" s="18">
        <f t="shared" si="37"/>
        <v>13</v>
      </c>
      <c r="V18" s="17">
        <f t="shared" si="38"/>
        <v>28.260869565217391</v>
      </c>
      <c r="W18" s="18">
        <f t="shared" si="39"/>
        <v>4</v>
      </c>
      <c r="X18" s="17">
        <f t="shared" si="40"/>
        <v>13.333333333333334</v>
      </c>
      <c r="Y18" s="18">
        <f t="shared" si="41"/>
        <v>17</v>
      </c>
      <c r="Z18" s="18">
        <f t="shared" si="42"/>
        <v>28.260869565217391</v>
      </c>
      <c r="AA18" s="29"/>
      <c r="AB18" s="29"/>
      <c r="AC18" s="29"/>
      <c r="AD18" s="29"/>
      <c r="AE18" s="29"/>
      <c r="AF18" s="29"/>
      <c r="AG18" s="29"/>
      <c r="AH18" s="29"/>
    </row>
    <row r="19" spans="1:38" ht="30" customHeight="1">
      <c r="A19" s="56"/>
      <c r="B19" s="16" t="s">
        <v>13</v>
      </c>
      <c r="C19" s="20">
        <v>1</v>
      </c>
      <c r="D19" s="20">
        <f t="shared" si="43"/>
        <v>5.5555555555555554</v>
      </c>
      <c r="E19" s="20">
        <v>0</v>
      </c>
      <c r="F19" s="20">
        <f t="shared" si="26"/>
        <v>0</v>
      </c>
      <c r="G19" s="20">
        <f t="shared" si="27"/>
        <v>1</v>
      </c>
      <c r="H19" s="35">
        <f t="shared" si="28"/>
        <v>3.125</v>
      </c>
      <c r="I19" s="20">
        <v>5</v>
      </c>
      <c r="J19" s="20">
        <f t="shared" si="29"/>
        <v>33.333333333333336</v>
      </c>
      <c r="K19" s="20">
        <v>0</v>
      </c>
      <c r="L19" s="20">
        <f t="shared" si="30"/>
        <v>0</v>
      </c>
      <c r="M19" s="20">
        <f t="shared" si="31"/>
        <v>5</v>
      </c>
      <c r="N19" s="35">
        <f t="shared" si="32"/>
        <v>19.23076923076923</v>
      </c>
      <c r="O19" s="20">
        <v>4</v>
      </c>
      <c r="P19" s="20">
        <f t="shared" si="33"/>
        <v>30.769230769230766</v>
      </c>
      <c r="Q19" s="20">
        <v>0</v>
      </c>
      <c r="R19" s="20">
        <f t="shared" si="34"/>
        <v>0</v>
      </c>
      <c r="S19" s="20">
        <f t="shared" si="35"/>
        <v>4</v>
      </c>
      <c r="T19" s="36">
        <f t="shared" si="36"/>
        <v>22.222222222222221</v>
      </c>
      <c r="U19" s="18">
        <f t="shared" si="37"/>
        <v>10</v>
      </c>
      <c r="V19" s="17">
        <f t="shared" si="38"/>
        <v>21.739130434782609</v>
      </c>
      <c r="W19" s="18">
        <f t="shared" si="39"/>
        <v>0</v>
      </c>
      <c r="X19" s="17">
        <f t="shared" si="40"/>
        <v>0</v>
      </c>
      <c r="Y19" s="18">
        <f t="shared" si="41"/>
        <v>10</v>
      </c>
      <c r="Z19" s="18">
        <f t="shared" si="42"/>
        <v>21.739130434782609</v>
      </c>
      <c r="AA19" s="29"/>
      <c r="AB19" s="29"/>
      <c r="AC19" s="29"/>
      <c r="AD19" s="29"/>
      <c r="AE19" s="29"/>
      <c r="AF19" s="29"/>
      <c r="AG19" s="29"/>
      <c r="AH19" s="29"/>
    </row>
    <row r="20" spans="1:38" ht="30" customHeight="1">
      <c r="A20" s="19"/>
      <c r="B20" s="19"/>
      <c r="C20" s="19">
        <f>SUM(C15:C19)</f>
        <v>18</v>
      </c>
      <c r="D20" s="19">
        <f t="shared" si="43"/>
        <v>100</v>
      </c>
      <c r="E20" s="19">
        <f>SUM(E15:E19)</f>
        <v>14</v>
      </c>
      <c r="F20" s="19">
        <f t="shared" si="26"/>
        <v>99.999999999999986</v>
      </c>
      <c r="G20" s="19">
        <f t="shared" si="27"/>
        <v>32</v>
      </c>
      <c r="H20" s="37">
        <f t="shared" si="28"/>
        <v>100</v>
      </c>
      <c r="I20" s="19">
        <f>SUM(I15:I19)</f>
        <v>15</v>
      </c>
      <c r="J20" s="19">
        <f t="shared" si="29"/>
        <v>100</v>
      </c>
      <c r="K20" s="19">
        <f>SUM(K15:K19)</f>
        <v>11</v>
      </c>
      <c r="L20" s="19">
        <f t="shared" si="30"/>
        <v>100</v>
      </c>
      <c r="M20" s="19">
        <f t="shared" si="31"/>
        <v>26</v>
      </c>
      <c r="N20" s="37">
        <f t="shared" si="32"/>
        <v>100</v>
      </c>
      <c r="O20" s="19">
        <f>SUM(O15:O19)</f>
        <v>13</v>
      </c>
      <c r="P20" s="19">
        <f t="shared" si="33"/>
        <v>100</v>
      </c>
      <c r="Q20" s="19">
        <f>SUM(Q15:Q19)</f>
        <v>5</v>
      </c>
      <c r="R20" s="19">
        <f t="shared" si="34"/>
        <v>100</v>
      </c>
      <c r="S20" s="19">
        <f t="shared" si="35"/>
        <v>18</v>
      </c>
      <c r="T20" s="38">
        <f t="shared" si="36"/>
        <v>100</v>
      </c>
      <c r="U20" s="18">
        <f t="shared" si="37"/>
        <v>46</v>
      </c>
      <c r="V20" s="17">
        <f t="shared" si="38"/>
        <v>100</v>
      </c>
      <c r="W20" s="18">
        <f t="shared" si="39"/>
        <v>30</v>
      </c>
      <c r="X20" s="17">
        <f t="shared" si="40"/>
        <v>100</v>
      </c>
      <c r="Y20" s="18">
        <f t="shared" si="41"/>
        <v>76</v>
      </c>
      <c r="Z20" s="18">
        <f t="shared" si="42"/>
        <v>100</v>
      </c>
      <c r="AA20" s="29"/>
      <c r="AB20" s="29"/>
      <c r="AC20" s="29"/>
      <c r="AD20" s="29"/>
      <c r="AE20" s="29"/>
      <c r="AF20" s="29"/>
      <c r="AG20" s="29"/>
      <c r="AH20" s="29"/>
    </row>
    <row r="21" spans="1:38" s="7" customFormat="1" ht="27" customHeight="1">
      <c r="A21" s="66" t="s">
        <v>28</v>
      </c>
      <c r="B21" s="67"/>
      <c r="C21" s="64" t="s">
        <v>83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64"/>
      <c r="V21" s="64"/>
      <c r="W21" s="64"/>
      <c r="X21" s="64"/>
      <c r="Y21" s="64"/>
      <c r="Z21" s="64"/>
      <c r="AA21" s="39"/>
      <c r="AB21" s="29"/>
      <c r="AC21" s="39"/>
      <c r="AD21" s="39"/>
      <c r="AE21" s="29"/>
      <c r="AF21" s="39"/>
      <c r="AG21" s="39"/>
      <c r="AH21" s="39"/>
      <c r="AI21" s="40"/>
      <c r="AJ21" s="40"/>
      <c r="AK21" s="40"/>
      <c r="AL21" s="40"/>
    </row>
    <row r="22" spans="1:38">
      <c r="AA22" s="29"/>
      <c r="AB22" s="29"/>
      <c r="AC22" s="29"/>
      <c r="AD22" s="29"/>
      <c r="AE22" s="29"/>
      <c r="AF22" s="29"/>
      <c r="AG22" s="29"/>
      <c r="AH22" s="29"/>
    </row>
    <row r="25" spans="1:38">
      <c r="T25" s="2"/>
      <c r="U25" s="2"/>
      <c r="V25" s="2" t="s">
        <v>73</v>
      </c>
      <c r="W25" s="2" t="s">
        <v>74</v>
      </c>
      <c r="X25" s="2" t="s">
        <v>75</v>
      </c>
    </row>
    <row r="26" spans="1:38">
      <c r="T26" s="2" t="s">
        <v>67</v>
      </c>
      <c r="U26" s="2" t="s">
        <v>13</v>
      </c>
      <c r="V26" s="2">
        <v>1</v>
      </c>
      <c r="W26" s="2">
        <v>0</v>
      </c>
      <c r="X26" s="2">
        <v>1</v>
      </c>
    </row>
    <row r="27" spans="1:38">
      <c r="T27" s="2" t="s">
        <v>68</v>
      </c>
      <c r="U27" s="2" t="s">
        <v>70</v>
      </c>
      <c r="V27" s="2">
        <v>5</v>
      </c>
      <c r="W27" s="2">
        <v>3</v>
      </c>
      <c r="X27" s="2">
        <v>8</v>
      </c>
    </row>
    <row r="28" spans="1:38">
      <c r="T28" s="2" t="s">
        <v>69</v>
      </c>
      <c r="U28" s="2" t="s">
        <v>12</v>
      </c>
      <c r="V28" s="2">
        <v>8</v>
      </c>
      <c r="W28" s="2">
        <v>11</v>
      </c>
      <c r="X28" s="2">
        <v>19</v>
      </c>
    </row>
    <row r="29" spans="1:38">
      <c r="T29" s="2" t="s">
        <v>71</v>
      </c>
      <c r="U29" s="2" t="s">
        <v>10</v>
      </c>
      <c r="V29" s="2">
        <v>4</v>
      </c>
      <c r="W29" s="2">
        <v>0</v>
      </c>
      <c r="X29" s="2">
        <v>4</v>
      </c>
    </row>
    <row r="30" spans="1:38">
      <c r="T30" s="2" t="s">
        <v>72</v>
      </c>
      <c r="U30" s="2" t="s">
        <v>11</v>
      </c>
      <c r="V30" s="2">
        <v>0</v>
      </c>
      <c r="W30" s="2">
        <v>0</v>
      </c>
      <c r="X30" s="2">
        <v>0</v>
      </c>
    </row>
  </sheetData>
  <mergeCells count="56">
    <mergeCell ref="W3:X3"/>
    <mergeCell ref="Y3:Z3"/>
    <mergeCell ref="AA3:AB3"/>
    <mergeCell ref="AG2:AL2"/>
    <mergeCell ref="C3:D3"/>
    <mergeCell ref="E3:F3"/>
    <mergeCell ref="G3:H3"/>
    <mergeCell ref="I3:J3"/>
    <mergeCell ref="K3:L3"/>
    <mergeCell ref="M3:N3"/>
    <mergeCell ref="O3:P3"/>
    <mergeCell ref="C2:H2"/>
    <mergeCell ref="I2:N2"/>
    <mergeCell ref="O2:T2"/>
    <mergeCell ref="U2:Z2"/>
    <mergeCell ref="AA2:AF2"/>
    <mergeCell ref="B2:B4"/>
    <mergeCell ref="A2:A9"/>
    <mergeCell ref="Q3:R3"/>
    <mergeCell ref="S3:T3"/>
    <mergeCell ref="U3:V3"/>
    <mergeCell ref="AC3:AD3"/>
    <mergeCell ref="AE3:AF3"/>
    <mergeCell ref="AG3:AH3"/>
    <mergeCell ref="AI3:AJ3"/>
    <mergeCell ref="AK3:AL3"/>
    <mergeCell ref="Q14:R14"/>
    <mergeCell ref="S14:T14"/>
    <mergeCell ref="U14:V14"/>
    <mergeCell ref="AG11:AL11"/>
    <mergeCell ref="B13:H13"/>
    <mergeCell ref="I13:N13"/>
    <mergeCell ref="O13:T13"/>
    <mergeCell ref="U13:Z13"/>
    <mergeCell ref="A11:B11"/>
    <mergeCell ref="C11:H11"/>
    <mergeCell ref="I11:N11"/>
    <mergeCell ref="O11:T11"/>
    <mergeCell ref="U11:Z11"/>
    <mergeCell ref="AA11:AF11"/>
    <mergeCell ref="A1:AL1"/>
    <mergeCell ref="W14:X14"/>
    <mergeCell ref="Y14:Z14"/>
    <mergeCell ref="A14:A19"/>
    <mergeCell ref="C21:H21"/>
    <mergeCell ref="I21:N21"/>
    <mergeCell ref="O21:T21"/>
    <mergeCell ref="U21:Z21"/>
    <mergeCell ref="A21:B21"/>
    <mergeCell ref="C14:D14"/>
    <mergeCell ref="E14:F14"/>
    <mergeCell ref="G14:H14"/>
    <mergeCell ref="I14:J14"/>
    <mergeCell ref="K14:L14"/>
    <mergeCell ref="M14:N14"/>
    <mergeCell ref="O14:P14"/>
  </mergeCells>
  <pageMargins left="0.42" right="0.16" top="0.4" bottom="0.39" header="0.3" footer="0.3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8"/>
  <sheetViews>
    <sheetView topLeftCell="A25" workbookViewId="0">
      <selection activeCell="F3" sqref="F3"/>
    </sheetView>
  </sheetViews>
  <sheetFormatPr defaultRowHeight="15"/>
  <cols>
    <col min="2" max="2" width="6.5703125" customWidth="1"/>
    <col min="3" max="3" width="4.5703125" customWidth="1"/>
    <col min="4" max="4" width="4.28515625" customWidth="1"/>
    <col min="5" max="5" width="5.5703125" customWidth="1"/>
    <col min="6" max="6" width="3.85546875" customWidth="1"/>
    <col min="7" max="7" width="3.85546875" bestFit="1" customWidth="1"/>
    <col min="8" max="8" width="3.85546875" customWidth="1"/>
    <col min="9" max="9" width="4.5703125" customWidth="1"/>
    <col min="10" max="10" width="4.28515625" customWidth="1"/>
    <col min="11" max="11" width="5.5703125" customWidth="1"/>
    <col min="12" max="12" width="3.85546875" customWidth="1"/>
    <col min="13" max="13" width="3.85546875" bestFit="1" customWidth="1"/>
    <col min="14" max="14" width="3.85546875" customWidth="1"/>
    <col min="15" max="15" width="4.5703125" customWidth="1"/>
    <col min="16" max="16" width="4.28515625" customWidth="1"/>
    <col min="17" max="17" width="5.5703125" customWidth="1"/>
    <col min="18" max="18" width="3.85546875" customWidth="1"/>
    <col min="19" max="19" width="3.85546875" bestFit="1" customWidth="1"/>
    <col min="20" max="20" width="3.85546875" customWidth="1"/>
    <col min="21" max="21" width="4.5703125" customWidth="1"/>
    <col min="22" max="22" width="4.28515625" customWidth="1"/>
    <col min="23" max="23" width="5.5703125" customWidth="1"/>
    <col min="24" max="24" width="3.85546875" customWidth="1"/>
    <col min="25" max="25" width="3.85546875" bestFit="1" customWidth="1"/>
    <col min="26" max="26" width="3.85546875" customWidth="1"/>
    <col min="27" max="27" width="4.5703125" customWidth="1"/>
    <col min="28" max="28" width="4.28515625" customWidth="1"/>
    <col min="29" max="29" width="5.5703125" customWidth="1"/>
    <col min="30" max="30" width="3.85546875" customWidth="1"/>
    <col min="31" max="31" width="3.85546875" bestFit="1" customWidth="1"/>
    <col min="32" max="32" width="3.85546875" customWidth="1"/>
  </cols>
  <sheetData>
    <row r="1" spans="1:40" ht="18.75" customHeight="1">
      <c r="A1" s="75"/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5"/>
      <c r="AH1" s="6"/>
      <c r="AI1" s="5"/>
      <c r="AJ1" s="6"/>
      <c r="AK1" s="5"/>
      <c r="AL1" s="5"/>
      <c r="AM1" s="4"/>
      <c r="AN1" s="4"/>
    </row>
    <row r="2" spans="1:40" ht="15" customHeight="1">
      <c r="A2" s="77" t="s">
        <v>0</v>
      </c>
      <c r="B2" s="77" t="s">
        <v>3</v>
      </c>
      <c r="C2" s="77" t="s">
        <v>4</v>
      </c>
      <c r="D2" s="77"/>
      <c r="E2" s="77" t="s">
        <v>2</v>
      </c>
      <c r="F2" s="77"/>
      <c r="G2" s="77" t="s">
        <v>7</v>
      </c>
      <c r="H2" s="77"/>
      <c r="I2" s="77" t="s">
        <v>4</v>
      </c>
      <c r="J2" s="77"/>
      <c r="K2" s="77" t="s">
        <v>2</v>
      </c>
      <c r="L2" s="77"/>
      <c r="M2" s="77" t="s">
        <v>7</v>
      </c>
      <c r="N2" s="77"/>
      <c r="O2" s="77" t="s">
        <v>4</v>
      </c>
      <c r="P2" s="77"/>
      <c r="Q2" s="77" t="s">
        <v>2</v>
      </c>
      <c r="R2" s="77"/>
      <c r="S2" s="77" t="s">
        <v>7</v>
      </c>
      <c r="T2" s="77"/>
      <c r="U2" s="77" t="s">
        <v>4</v>
      </c>
      <c r="V2" s="77"/>
      <c r="W2" s="77" t="s">
        <v>2</v>
      </c>
      <c r="X2" s="77"/>
      <c r="Y2" s="77" t="s">
        <v>7</v>
      </c>
      <c r="Z2" s="77"/>
      <c r="AA2" s="77" t="s">
        <v>4</v>
      </c>
      <c r="AB2" s="77"/>
      <c r="AC2" s="77" t="s">
        <v>2</v>
      </c>
      <c r="AD2" s="77"/>
      <c r="AE2" s="77" t="s">
        <v>7</v>
      </c>
      <c r="AF2" s="77"/>
      <c r="AG2" s="5"/>
      <c r="AH2" s="6"/>
      <c r="AI2" s="5"/>
      <c r="AJ2" s="6"/>
      <c r="AK2" s="5"/>
      <c r="AL2" s="5"/>
      <c r="AM2" s="4"/>
      <c r="AN2" s="4"/>
    </row>
    <row r="3" spans="1:40">
      <c r="A3" s="77"/>
      <c r="B3" s="77"/>
      <c r="C3" s="9" t="s">
        <v>5</v>
      </c>
      <c r="D3" s="9" t="s">
        <v>6</v>
      </c>
      <c r="E3" s="9" t="s">
        <v>5</v>
      </c>
      <c r="F3" s="9" t="s">
        <v>6</v>
      </c>
      <c r="G3" s="9" t="s">
        <v>8</v>
      </c>
      <c r="H3" s="9" t="s">
        <v>6</v>
      </c>
      <c r="I3" s="9" t="s">
        <v>5</v>
      </c>
      <c r="J3" s="9" t="s">
        <v>6</v>
      </c>
      <c r="K3" s="9" t="s">
        <v>5</v>
      </c>
      <c r="L3" s="9" t="s">
        <v>6</v>
      </c>
      <c r="M3" s="9" t="s">
        <v>8</v>
      </c>
      <c r="N3" s="9" t="s">
        <v>6</v>
      </c>
      <c r="O3" s="9" t="s">
        <v>5</v>
      </c>
      <c r="P3" s="9" t="s">
        <v>6</v>
      </c>
      <c r="Q3" s="9" t="s">
        <v>5</v>
      </c>
      <c r="R3" s="9" t="s">
        <v>6</v>
      </c>
      <c r="S3" s="9" t="s">
        <v>8</v>
      </c>
      <c r="T3" s="9" t="s">
        <v>6</v>
      </c>
      <c r="U3" s="9" t="s">
        <v>5</v>
      </c>
      <c r="V3" s="9" t="s">
        <v>6</v>
      </c>
      <c r="W3" s="9" t="s">
        <v>5</v>
      </c>
      <c r="X3" s="9" t="s">
        <v>6</v>
      </c>
      <c r="Y3" s="9" t="s">
        <v>8</v>
      </c>
      <c r="Z3" s="9" t="s">
        <v>6</v>
      </c>
      <c r="AA3" s="9" t="s">
        <v>5</v>
      </c>
      <c r="AB3" s="9" t="s">
        <v>6</v>
      </c>
      <c r="AC3" s="9" t="s">
        <v>5</v>
      </c>
      <c r="AD3" s="9" t="s">
        <v>6</v>
      </c>
      <c r="AE3" s="9" t="s">
        <v>8</v>
      </c>
      <c r="AF3" s="9" t="s">
        <v>6</v>
      </c>
      <c r="AG3" s="5"/>
      <c r="AH3" s="6"/>
      <c r="AI3" s="5"/>
      <c r="AJ3" s="6"/>
      <c r="AK3" s="5"/>
      <c r="AL3" s="5"/>
      <c r="AM3" s="4"/>
      <c r="AN3" s="4"/>
    </row>
    <row r="4" spans="1:40">
      <c r="A4" s="78" t="s">
        <v>9</v>
      </c>
      <c r="B4" s="10" t="s">
        <v>11</v>
      </c>
      <c r="C4" s="2"/>
      <c r="D4" s="10"/>
      <c r="E4" s="10"/>
      <c r="F4" s="10"/>
      <c r="G4" s="10"/>
      <c r="H4" s="10"/>
      <c r="I4" s="2"/>
      <c r="J4" s="10"/>
      <c r="K4" s="10"/>
      <c r="L4" s="10"/>
      <c r="M4" s="10"/>
      <c r="N4" s="10"/>
      <c r="O4" s="2"/>
      <c r="P4" s="10"/>
      <c r="Q4" s="10"/>
      <c r="R4" s="10"/>
      <c r="S4" s="10"/>
      <c r="T4" s="10"/>
      <c r="U4" s="2"/>
      <c r="V4" s="10"/>
      <c r="W4" s="10"/>
      <c r="X4" s="10"/>
      <c r="Y4" s="10"/>
      <c r="Z4" s="10"/>
      <c r="AA4" s="2"/>
      <c r="AB4" s="10"/>
      <c r="AC4" s="10"/>
      <c r="AD4" s="10"/>
      <c r="AE4" s="10"/>
      <c r="AF4" s="10"/>
      <c r="AG4" s="5"/>
      <c r="AH4" s="6"/>
      <c r="AI4" s="5"/>
      <c r="AJ4" s="6"/>
      <c r="AK4" s="5"/>
      <c r="AL4" s="5"/>
      <c r="AM4" s="4"/>
      <c r="AN4" s="4"/>
    </row>
    <row r="5" spans="1:40">
      <c r="A5" s="78"/>
      <c r="B5" s="10" t="s">
        <v>10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5"/>
      <c r="AH5" s="6"/>
      <c r="AI5" s="5"/>
      <c r="AJ5" s="6"/>
      <c r="AK5" s="5"/>
      <c r="AL5" s="5"/>
      <c r="AM5" s="4"/>
      <c r="AN5" s="4"/>
    </row>
    <row r="6" spans="1:40">
      <c r="A6" s="78"/>
      <c r="B6" s="10" t="s">
        <v>12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74"/>
      <c r="AH6" s="74"/>
      <c r="AI6" s="74"/>
      <c r="AJ6" s="74"/>
      <c r="AK6" s="74"/>
      <c r="AL6" s="74"/>
      <c r="AM6" s="4"/>
      <c r="AN6" s="4"/>
    </row>
    <row r="7" spans="1:40">
      <c r="A7" s="78"/>
      <c r="B7" s="10" t="s">
        <v>12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40">
      <c r="A8" s="78"/>
      <c r="B8" s="10" t="s">
        <v>13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40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40">
      <c r="A10" s="78" t="s">
        <v>14</v>
      </c>
      <c r="B10" s="10" t="s">
        <v>11</v>
      </c>
      <c r="C10" s="2"/>
      <c r="D10" s="10"/>
      <c r="E10" s="10"/>
      <c r="F10" s="10"/>
      <c r="G10" s="10"/>
      <c r="H10" s="10"/>
      <c r="I10" s="2"/>
      <c r="J10" s="10"/>
      <c r="K10" s="10"/>
      <c r="L10" s="10"/>
      <c r="M10" s="10"/>
      <c r="N10" s="10"/>
      <c r="O10" s="2"/>
      <c r="P10" s="10"/>
      <c r="Q10" s="10"/>
      <c r="R10" s="10"/>
      <c r="S10" s="10"/>
      <c r="T10" s="10"/>
      <c r="U10" s="2"/>
      <c r="V10" s="10"/>
      <c r="W10" s="10"/>
      <c r="X10" s="10"/>
      <c r="Y10" s="10"/>
      <c r="Z10" s="10"/>
      <c r="AA10" s="2"/>
      <c r="AB10" s="10"/>
      <c r="AC10" s="10"/>
      <c r="AD10" s="10"/>
      <c r="AE10" s="10"/>
      <c r="AF10" s="10"/>
    </row>
    <row r="11" spans="1:40">
      <c r="A11" s="78"/>
      <c r="B11" s="10" t="s">
        <v>10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40">
      <c r="A12" s="78"/>
      <c r="B12" s="10" t="s">
        <v>12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40">
      <c r="A13" s="78"/>
      <c r="B13" s="10" t="s">
        <v>12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40">
      <c r="A14" s="78"/>
      <c r="B14" s="10" t="s">
        <v>13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40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40">
      <c r="A16" s="78" t="s">
        <v>33</v>
      </c>
      <c r="B16" s="10" t="s">
        <v>11</v>
      </c>
      <c r="C16" s="2"/>
      <c r="D16" s="10"/>
      <c r="E16" s="10"/>
      <c r="F16" s="10"/>
      <c r="G16" s="10"/>
      <c r="H16" s="10"/>
      <c r="I16" s="2"/>
      <c r="J16" s="10"/>
      <c r="K16" s="10"/>
      <c r="L16" s="10"/>
      <c r="M16" s="10"/>
      <c r="N16" s="10"/>
      <c r="O16" s="2"/>
      <c r="P16" s="10"/>
      <c r="Q16" s="10"/>
      <c r="R16" s="10"/>
      <c r="S16" s="10"/>
      <c r="T16" s="10"/>
      <c r="U16" s="2"/>
      <c r="V16" s="10"/>
      <c r="W16" s="10"/>
      <c r="X16" s="10"/>
      <c r="Y16" s="10"/>
      <c r="Z16" s="10"/>
      <c r="AA16" s="2"/>
      <c r="AB16" s="10"/>
      <c r="AC16" s="10"/>
      <c r="AD16" s="10"/>
      <c r="AE16" s="10"/>
      <c r="AF16" s="10"/>
    </row>
    <row r="17" spans="1:32">
      <c r="A17" s="78"/>
      <c r="B17" s="10" t="s">
        <v>10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>
      <c r="A18" s="78"/>
      <c r="B18" s="10" t="s">
        <v>12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>
      <c r="A19" s="78"/>
      <c r="B19" s="10" t="s">
        <v>12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>
      <c r="A20" s="78"/>
      <c r="B20" s="10" t="s">
        <v>13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>
      <c r="A22" s="78" t="s">
        <v>40</v>
      </c>
      <c r="B22" s="10" t="s">
        <v>11</v>
      </c>
      <c r="C22" s="2"/>
      <c r="D22" s="10"/>
      <c r="E22" s="10"/>
      <c r="F22" s="10"/>
      <c r="G22" s="10"/>
      <c r="H22" s="10"/>
      <c r="I22" s="2"/>
      <c r="J22" s="10"/>
      <c r="K22" s="10"/>
      <c r="L22" s="10"/>
      <c r="M22" s="10"/>
      <c r="N22" s="10"/>
      <c r="O22" s="2"/>
      <c r="P22" s="10"/>
      <c r="Q22" s="10"/>
      <c r="R22" s="10"/>
      <c r="S22" s="10"/>
      <c r="T22" s="10"/>
      <c r="U22" s="2"/>
      <c r="V22" s="10"/>
      <c r="W22" s="10"/>
      <c r="X22" s="10"/>
      <c r="Y22" s="10"/>
      <c r="Z22" s="10"/>
      <c r="AA22" s="2"/>
      <c r="AB22" s="10"/>
      <c r="AC22" s="10"/>
      <c r="AD22" s="10"/>
      <c r="AE22" s="10"/>
      <c r="AF22" s="10"/>
    </row>
    <row r="23" spans="1:32">
      <c r="A23" s="78"/>
      <c r="B23" s="10" t="s">
        <v>10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>
      <c r="A24" s="78"/>
      <c r="B24" s="10" t="s">
        <v>12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>
      <c r="A25" s="78"/>
      <c r="B25" s="10" t="s">
        <v>12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>
      <c r="A26" s="78"/>
      <c r="B26" s="10" t="s">
        <v>13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>
      <c r="A28" s="78" t="s">
        <v>54</v>
      </c>
      <c r="B28" s="10" t="s">
        <v>11</v>
      </c>
      <c r="C28" s="2"/>
      <c r="D28" s="10"/>
      <c r="E28" s="10"/>
      <c r="F28" s="10"/>
      <c r="G28" s="10"/>
      <c r="H28" s="10"/>
      <c r="I28" s="2"/>
      <c r="J28" s="10"/>
      <c r="K28" s="10"/>
      <c r="L28" s="10"/>
      <c r="M28" s="10"/>
      <c r="N28" s="10"/>
      <c r="O28" s="2"/>
      <c r="P28" s="10"/>
      <c r="Q28" s="10"/>
      <c r="R28" s="10"/>
      <c r="S28" s="10"/>
      <c r="T28" s="10"/>
      <c r="U28" s="2"/>
      <c r="V28" s="10"/>
      <c r="W28" s="10"/>
      <c r="X28" s="10"/>
      <c r="Y28" s="10"/>
      <c r="Z28" s="10"/>
      <c r="AA28" s="2"/>
      <c r="AB28" s="10"/>
      <c r="AC28" s="10"/>
      <c r="AD28" s="10"/>
      <c r="AE28" s="10"/>
      <c r="AF28" s="10"/>
    </row>
    <row r="29" spans="1:32">
      <c r="A29" s="78"/>
      <c r="B29" s="10" t="s">
        <v>10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>
      <c r="A30" s="78"/>
      <c r="B30" s="10" t="s">
        <v>12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>
      <c r="A31" s="78"/>
      <c r="B31" s="10" t="s">
        <v>12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>
      <c r="A32" s="78"/>
      <c r="B32" s="10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3">
      <c r="A34" s="78" t="s">
        <v>27</v>
      </c>
      <c r="B34" s="10" t="s">
        <v>11</v>
      </c>
      <c r="C34" s="2"/>
      <c r="D34" s="10"/>
      <c r="E34" s="10"/>
      <c r="F34" s="10"/>
      <c r="G34" s="10"/>
      <c r="H34" s="10"/>
      <c r="I34" s="2"/>
      <c r="J34" s="10"/>
      <c r="K34" s="10"/>
      <c r="L34" s="10"/>
      <c r="M34" s="10"/>
      <c r="N34" s="10"/>
      <c r="O34" s="2"/>
      <c r="P34" s="10"/>
      <c r="Q34" s="10"/>
      <c r="R34" s="10"/>
      <c r="S34" s="10"/>
      <c r="T34" s="10"/>
      <c r="U34" s="2"/>
      <c r="V34" s="10"/>
      <c r="W34" s="10"/>
      <c r="X34" s="10"/>
      <c r="Y34" s="10"/>
      <c r="Z34" s="10"/>
      <c r="AA34" s="2"/>
      <c r="AB34" s="10"/>
      <c r="AC34" s="10"/>
      <c r="AD34" s="10"/>
      <c r="AE34" s="10"/>
      <c r="AF34" s="10"/>
    </row>
    <row r="35" spans="1:33">
      <c r="A35" s="78"/>
      <c r="B35" s="10" t="s">
        <v>10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>
      <c r="A36" s="78"/>
      <c r="B36" s="10" t="s">
        <v>12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3">
      <c r="A37" s="78"/>
      <c r="B37" s="10" t="s">
        <v>12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3">
      <c r="A38" s="78"/>
      <c r="B38" s="10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3">
      <c r="A40" s="78" t="s">
        <v>55</v>
      </c>
      <c r="B40" s="10" t="s">
        <v>11</v>
      </c>
      <c r="C40" s="2"/>
      <c r="D40" s="10"/>
      <c r="E40" s="10"/>
      <c r="F40" s="10"/>
      <c r="G40" s="10"/>
      <c r="H40" s="10"/>
      <c r="I40" s="2"/>
      <c r="J40" s="10"/>
      <c r="K40" s="10"/>
      <c r="L40" s="10"/>
      <c r="M40" s="10"/>
      <c r="N40" s="10"/>
      <c r="O40" s="2"/>
      <c r="P40" s="10"/>
      <c r="Q40" s="10"/>
      <c r="R40" s="10"/>
      <c r="S40" s="10"/>
      <c r="T40" s="10"/>
      <c r="U40" s="2"/>
      <c r="V40" s="10"/>
      <c r="W40" s="10"/>
      <c r="X40" s="10"/>
      <c r="Y40" s="10"/>
      <c r="Z40" s="10"/>
      <c r="AA40" s="2"/>
      <c r="AB40" s="10"/>
      <c r="AC40" s="10"/>
      <c r="AD40" s="10"/>
      <c r="AE40" s="10"/>
      <c r="AF40" s="10"/>
    </row>
    <row r="41" spans="1:33">
      <c r="A41" s="78"/>
      <c r="B41" s="10" t="s">
        <v>10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3">
      <c r="A42" s="78"/>
      <c r="B42" s="10" t="s">
        <v>12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3">
      <c r="A43" s="78"/>
      <c r="B43" s="10" t="s">
        <v>12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3">
      <c r="A44" s="78"/>
      <c r="B44" s="10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3">
      <c r="A46" s="79"/>
      <c r="B46" s="3"/>
      <c r="C46" s="11"/>
      <c r="D46" s="3"/>
      <c r="E46" s="3"/>
      <c r="F46" s="3"/>
      <c r="G46" s="3"/>
      <c r="H46" s="3"/>
      <c r="I46" s="11"/>
      <c r="J46" s="3"/>
      <c r="K46" s="3"/>
      <c r="L46" s="3"/>
      <c r="M46" s="3"/>
      <c r="N46" s="3"/>
      <c r="O46" s="11"/>
      <c r="P46" s="3"/>
      <c r="Q46" s="3"/>
      <c r="R46" s="3"/>
      <c r="S46" s="3"/>
      <c r="T46" s="3"/>
      <c r="U46" s="11"/>
      <c r="V46" s="3"/>
      <c r="W46" s="3"/>
      <c r="X46" s="3"/>
      <c r="Y46" s="3"/>
      <c r="Z46" s="3"/>
      <c r="AA46" s="11"/>
      <c r="AB46" s="3"/>
      <c r="AC46" s="3"/>
      <c r="AD46" s="3"/>
      <c r="AE46" s="3"/>
      <c r="AF46" s="3"/>
      <c r="AG46" s="4"/>
    </row>
    <row r="47" spans="1:33">
      <c r="A47" s="7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</row>
    <row r="48" spans="1:33">
      <c r="A48" s="7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</row>
    <row r="49" spans="1:33">
      <c r="A49" s="7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</row>
    <row r="50" spans="1:33">
      <c r="A50" s="7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/>
    </row>
    <row r="51" spans="1:3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</row>
    <row r="52" spans="1:3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</sheetData>
  <mergeCells count="32">
    <mergeCell ref="A40:A44"/>
    <mergeCell ref="A46:A50"/>
    <mergeCell ref="A16:A20"/>
    <mergeCell ref="A22:A26"/>
    <mergeCell ref="A28:A32"/>
    <mergeCell ref="AC2:AD2"/>
    <mergeCell ref="AE2:AF2"/>
    <mergeCell ref="W2:X2"/>
    <mergeCell ref="Y2:Z2"/>
    <mergeCell ref="A34:A38"/>
    <mergeCell ref="A10:A14"/>
    <mergeCell ref="O2:P2"/>
    <mergeCell ref="Q2:R2"/>
    <mergeCell ref="S2:T2"/>
    <mergeCell ref="U2:V2"/>
    <mergeCell ref="A4:A8"/>
    <mergeCell ref="AG6:AL6"/>
    <mergeCell ref="A1:B1"/>
    <mergeCell ref="C1:H1"/>
    <mergeCell ref="I1:N1"/>
    <mergeCell ref="O1:T1"/>
    <mergeCell ref="U1:Z1"/>
    <mergeCell ref="A2:A3"/>
    <mergeCell ref="B2:B3"/>
    <mergeCell ref="C2:D2"/>
    <mergeCell ref="E2:F2"/>
    <mergeCell ref="G2:H2"/>
    <mergeCell ref="I2:J2"/>
    <mergeCell ref="K2:L2"/>
    <mergeCell ref="M2:N2"/>
    <mergeCell ref="AA1:AF1"/>
    <mergeCell ref="AA2:AB2"/>
  </mergeCells>
  <pageMargins left="0.5" right="0.16" top="0.2" bottom="0.2" header="0.2" footer="0.2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"/>
  <sheetViews>
    <sheetView topLeftCell="C1" workbookViewId="0">
      <selection activeCell="D4" sqref="D4"/>
    </sheetView>
  </sheetViews>
  <sheetFormatPr defaultRowHeight="15"/>
  <cols>
    <col min="1" max="1" width="4" style="2" customWidth="1"/>
    <col min="2" max="2" width="19" style="2" customWidth="1"/>
    <col min="3" max="16" width="4.7109375" style="2" customWidth="1"/>
    <col min="17" max="17" width="4.28515625" style="2" customWidth="1"/>
    <col min="18" max="18" width="4.140625" style="2" customWidth="1"/>
    <col min="19" max="19" width="4.5703125" style="2" customWidth="1"/>
    <col min="20" max="20" width="4" style="2" customWidth="1"/>
    <col min="21" max="24" width="4.7109375" style="2" customWidth="1"/>
    <col min="25" max="25" width="7.140625" style="2" customWidth="1"/>
    <col min="26" max="27" width="4.7109375" style="2" customWidth="1"/>
  </cols>
  <sheetData>
    <row r="1" spans="1:27" ht="38.25" customHeight="1">
      <c r="A1" s="81" t="s">
        <v>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1:27" s="22" customFormat="1" ht="17.25" customHeight="1">
      <c r="A2" s="80" t="s">
        <v>39</v>
      </c>
      <c r="B2" s="80" t="s">
        <v>35</v>
      </c>
      <c r="C2" s="80" t="s">
        <v>9</v>
      </c>
      <c r="D2" s="80"/>
      <c r="E2" s="80"/>
      <c r="F2" s="80" t="s">
        <v>24</v>
      </c>
      <c r="G2" s="80"/>
      <c r="H2" s="80"/>
      <c r="I2" s="80" t="s">
        <v>14</v>
      </c>
      <c r="J2" s="80"/>
      <c r="K2" s="80"/>
      <c r="L2" s="80" t="s">
        <v>18</v>
      </c>
      <c r="M2" s="80"/>
      <c r="N2" s="80"/>
      <c r="O2" s="80" t="s">
        <v>40</v>
      </c>
      <c r="P2" s="80"/>
      <c r="Q2" s="80"/>
      <c r="R2" s="80" t="s">
        <v>41</v>
      </c>
      <c r="S2" s="80"/>
      <c r="T2" s="80"/>
      <c r="U2" s="80" t="s">
        <v>27</v>
      </c>
      <c r="V2" s="80"/>
      <c r="W2" s="80"/>
      <c r="X2" s="80" t="s">
        <v>7</v>
      </c>
      <c r="Y2" s="80"/>
      <c r="Z2" s="80"/>
      <c r="AA2" s="80"/>
    </row>
    <row r="3" spans="1:27" s="22" customFormat="1" ht="29.25" customHeight="1">
      <c r="A3" s="80"/>
      <c r="B3" s="80"/>
      <c r="C3" s="23" t="s">
        <v>36</v>
      </c>
      <c r="D3" s="23" t="s">
        <v>37</v>
      </c>
      <c r="E3" s="23" t="s">
        <v>53</v>
      </c>
      <c r="F3" s="23" t="s">
        <v>36</v>
      </c>
      <c r="G3" s="23" t="s">
        <v>37</v>
      </c>
      <c r="H3" s="23" t="s">
        <v>53</v>
      </c>
      <c r="I3" s="23" t="s">
        <v>36</v>
      </c>
      <c r="J3" s="23" t="s">
        <v>37</v>
      </c>
      <c r="K3" s="23" t="s">
        <v>53</v>
      </c>
      <c r="L3" s="23" t="s">
        <v>36</v>
      </c>
      <c r="M3" s="23" t="s">
        <v>37</v>
      </c>
      <c r="N3" s="23" t="s">
        <v>53</v>
      </c>
      <c r="O3" s="23" t="s">
        <v>36</v>
      </c>
      <c r="P3" s="23" t="s">
        <v>37</v>
      </c>
      <c r="Q3" s="23" t="s">
        <v>53</v>
      </c>
      <c r="R3" s="23" t="s">
        <v>36</v>
      </c>
      <c r="S3" s="23" t="s">
        <v>37</v>
      </c>
      <c r="T3" s="23" t="s">
        <v>53</v>
      </c>
      <c r="U3" s="23" t="s">
        <v>36</v>
      </c>
      <c r="V3" s="23" t="s">
        <v>37</v>
      </c>
      <c r="W3" s="23" t="s">
        <v>53</v>
      </c>
      <c r="X3" s="23" t="s">
        <v>36</v>
      </c>
      <c r="Y3" s="23" t="s">
        <v>37</v>
      </c>
      <c r="Z3" s="23" t="s">
        <v>38</v>
      </c>
      <c r="AA3" s="23" t="s">
        <v>28</v>
      </c>
    </row>
    <row r="4" spans="1:27" ht="14.25" customHeight="1">
      <c r="A4" s="2">
        <v>1</v>
      </c>
      <c r="C4" s="2">
        <v>50</v>
      </c>
      <c r="D4" s="12">
        <v>41</v>
      </c>
      <c r="F4" s="2">
        <v>50</v>
      </c>
      <c r="G4" s="12">
        <v>23</v>
      </c>
      <c r="I4" s="2">
        <v>50</v>
      </c>
      <c r="J4" s="12">
        <v>22</v>
      </c>
      <c r="L4" s="2">
        <v>50</v>
      </c>
      <c r="M4" s="12">
        <v>26</v>
      </c>
      <c r="O4" s="2">
        <v>50</v>
      </c>
      <c r="P4" s="12">
        <v>26</v>
      </c>
      <c r="U4" s="2">
        <v>50</v>
      </c>
      <c r="V4" s="12">
        <v>20</v>
      </c>
      <c r="X4" s="2">
        <v>300</v>
      </c>
      <c r="Y4" s="15">
        <f>D4+G4+J4+M4+P4+V4</f>
        <v>158</v>
      </c>
      <c r="Z4" s="14">
        <f>Y4/X4*100</f>
        <v>52.666666666666664</v>
      </c>
      <c r="AA4" s="12" t="s">
        <v>12</v>
      </c>
    </row>
    <row r="5" spans="1:27" ht="14.25" customHeight="1">
      <c r="A5" s="2">
        <v>2</v>
      </c>
      <c r="C5" s="2">
        <v>50</v>
      </c>
      <c r="D5" s="12">
        <v>45</v>
      </c>
      <c r="F5" s="2">
        <v>50</v>
      </c>
      <c r="G5" s="12">
        <v>25</v>
      </c>
      <c r="I5" s="2">
        <v>50</v>
      </c>
      <c r="J5" s="12">
        <v>22</v>
      </c>
      <c r="L5" s="2">
        <v>50</v>
      </c>
      <c r="M5" s="12">
        <v>40</v>
      </c>
      <c r="O5" s="2">
        <v>50</v>
      </c>
      <c r="P5" s="12">
        <v>40</v>
      </c>
      <c r="U5" s="2">
        <v>50</v>
      </c>
      <c r="V5" s="12">
        <v>20</v>
      </c>
      <c r="X5" s="2">
        <v>300</v>
      </c>
      <c r="Y5" s="15">
        <f t="shared" ref="Y5:Y35" si="0">D5+G5+J5+M5+P5+V5</f>
        <v>192</v>
      </c>
      <c r="Z5" s="14">
        <f t="shared" ref="Z5:Z35" si="1">Y5/X5*100</f>
        <v>64</v>
      </c>
      <c r="AA5" s="12" t="s">
        <v>12</v>
      </c>
    </row>
    <row r="6" spans="1:27" ht="14.25" customHeight="1">
      <c r="A6" s="2">
        <v>3</v>
      </c>
      <c r="C6" s="2">
        <v>50</v>
      </c>
      <c r="D6" s="12">
        <v>40</v>
      </c>
      <c r="F6" s="2">
        <v>50</v>
      </c>
      <c r="G6" s="12">
        <v>29</v>
      </c>
      <c r="I6" s="2">
        <v>50</v>
      </c>
      <c r="J6" s="12">
        <v>27</v>
      </c>
      <c r="L6" s="2">
        <v>50</v>
      </c>
      <c r="M6" s="12">
        <v>35</v>
      </c>
      <c r="O6" s="2">
        <v>50</v>
      </c>
      <c r="P6" s="12">
        <v>35</v>
      </c>
      <c r="U6" s="2">
        <v>50</v>
      </c>
      <c r="V6" s="12">
        <v>38</v>
      </c>
      <c r="X6" s="2">
        <v>300</v>
      </c>
      <c r="Y6" s="15">
        <f t="shared" si="0"/>
        <v>204</v>
      </c>
      <c r="Z6" s="14">
        <f t="shared" si="1"/>
        <v>68</v>
      </c>
      <c r="AA6" s="12" t="s">
        <v>12</v>
      </c>
    </row>
    <row r="7" spans="1:27" ht="14.25" customHeight="1">
      <c r="A7" s="2">
        <v>4</v>
      </c>
      <c r="C7" s="2">
        <v>50</v>
      </c>
      <c r="D7" s="12">
        <v>38</v>
      </c>
      <c r="F7" s="2">
        <v>50</v>
      </c>
      <c r="G7" s="12">
        <v>19</v>
      </c>
      <c r="I7" s="2">
        <v>50</v>
      </c>
      <c r="J7" s="12">
        <v>15</v>
      </c>
      <c r="L7" s="2">
        <v>50</v>
      </c>
      <c r="M7" s="12">
        <v>24</v>
      </c>
      <c r="O7" s="2">
        <v>50</v>
      </c>
      <c r="P7" s="12">
        <v>24</v>
      </c>
      <c r="U7" s="2">
        <v>50</v>
      </c>
      <c r="V7" s="12">
        <v>21</v>
      </c>
      <c r="X7" s="2">
        <v>300</v>
      </c>
      <c r="Y7" s="15">
        <f t="shared" si="0"/>
        <v>141</v>
      </c>
      <c r="Z7" s="14">
        <f t="shared" si="1"/>
        <v>47</v>
      </c>
      <c r="AA7" s="12" t="s">
        <v>70</v>
      </c>
    </row>
    <row r="8" spans="1:27" ht="14.25" customHeight="1">
      <c r="A8" s="2">
        <v>5</v>
      </c>
      <c r="C8" s="2">
        <v>50</v>
      </c>
      <c r="D8" s="12">
        <v>46</v>
      </c>
      <c r="F8" s="2">
        <v>50</v>
      </c>
      <c r="G8" s="12">
        <v>35</v>
      </c>
      <c r="I8" s="2">
        <v>50</v>
      </c>
      <c r="J8" s="12">
        <v>19</v>
      </c>
      <c r="L8" s="2">
        <v>50</v>
      </c>
      <c r="M8" s="12">
        <v>37</v>
      </c>
      <c r="O8" s="2">
        <v>50</v>
      </c>
      <c r="P8" s="12">
        <v>37</v>
      </c>
      <c r="U8" s="2">
        <v>50</v>
      </c>
      <c r="V8" s="12">
        <v>27</v>
      </c>
      <c r="X8" s="2">
        <v>300</v>
      </c>
      <c r="Y8" s="15">
        <f t="shared" si="0"/>
        <v>201</v>
      </c>
      <c r="Z8" s="14">
        <f t="shared" si="1"/>
        <v>67</v>
      </c>
      <c r="AA8" s="12" t="s">
        <v>12</v>
      </c>
    </row>
    <row r="9" spans="1:27" ht="14.25" customHeight="1">
      <c r="A9" s="2">
        <v>6</v>
      </c>
      <c r="C9" s="2">
        <v>50</v>
      </c>
      <c r="D9" s="12">
        <v>35</v>
      </c>
      <c r="F9" s="2">
        <v>50</v>
      </c>
      <c r="G9" s="12">
        <v>25</v>
      </c>
      <c r="I9" s="2">
        <v>50</v>
      </c>
      <c r="J9" s="12">
        <v>19</v>
      </c>
      <c r="L9" s="2">
        <v>50</v>
      </c>
      <c r="M9" s="12">
        <v>36</v>
      </c>
      <c r="O9" s="2">
        <v>50</v>
      </c>
      <c r="P9" s="12">
        <v>36</v>
      </c>
      <c r="U9" s="2">
        <v>50</v>
      </c>
      <c r="V9" s="12">
        <v>24</v>
      </c>
      <c r="X9" s="2">
        <v>300</v>
      </c>
      <c r="Y9" s="15">
        <f t="shared" si="0"/>
        <v>175</v>
      </c>
      <c r="Z9" s="14">
        <f t="shared" si="1"/>
        <v>58.333333333333336</v>
      </c>
      <c r="AA9" s="12" t="s">
        <v>12</v>
      </c>
    </row>
    <row r="10" spans="1:27" ht="14.25" customHeight="1">
      <c r="A10" s="2">
        <v>7</v>
      </c>
      <c r="C10" s="2">
        <v>50</v>
      </c>
      <c r="D10" s="12">
        <v>36</v>
      </c>
      <c r="F10" s="2">
        <v>50</v>
      </c>
      <c r="G10" s="12">
        <v>26</v>
      </c>
      <c r="I10" s="2">
        <v>50</v>
      </c>
      <c r="J10" s="12">
        <v>17</v>
      </c>
      <c r="L10" s="2">
        <v>50</v>
      </c>
      <c r="M10" s="12">
        <v>20</v>
      </c>
      <c r="O10" s="2">
        <v>50</v>
      </c>
      <c r="P10" s="12">
        <v>20</v>
      </c>
      <c r="U10" s="2">
        <v>50</v>
      </c>
      <c r="V10" s="12">
        <v>15</v>
      </c>
      <c r="X10" s="2">
        <v>300</v>
      </c>
      <c r="Y10" s="15">
        <f t="shared" si="0"/>
        <v>134</v>
      </c>
      <c r="Z10" s="14">
        <f t="shared" si="1"/>
        <v>44.666666666666664</v>
      </c>
      <c r="AA10" s="12" t="s">
        <v>70</v>
      </c>
    </row>
    <row r="11" spans="1:27" ht="14.25" customHeight="1">
      <c r="A11" s="2">
        <v>8</v>
      </c>
      <c r="C11" s="2">
        <v>50</v>
      </c>
      <c r="D11" s="12">
        <v>36</v>
      </c>
      <c r="F11" s="2">
        <v>50</v>
      </c>
      <c r="G11" s="12">
        <v>23</v>
      </c>
      <c r="I11" s="2">
        <v>50</v>
      </c>
      <c r="J11" s="12">
        <v>18</v>
      </c>
      <c r="L11" s="2">
        <v>50</v>
      </c>
      <c r="M11" s="12">
        <v>28</v>
      </c>
      <c r="O11" s="2">
        <v>50</v>
      </c>
      <c r="P11" s="12">
        <v>28</v>
      </c>
      <c r="U11" s="2">
        <v>50</v>
      </c>
      <c r="V11" s="12">
        <v>23</v>
      </c>
      <c r="X11" s="2">
        <v>300</v>
      </c>
      <c r="Y11" s="15">
        <f t="shared" si="0"/>
        <v>156</v>
      </c>
      <c r="Z11" s="14">
        <f t="shared" si="1"/>
        <v>52</v>
      </c>
      <c r="AA11" s="12" t="s">
        <v>12</v>
      </c>
    </row>
    <row r="12" spans="1:27" ht="14.25" customHeight="1">
      <c r="A12" s="2">
        <v>9</v>
      </c>
      <c r="C12" s="2">
        <v>50</v>
      </c>
      <c r="D12" s="12">
        <v>44</v>
      </c>
      <c r="F12" s="2">
        <v>50</v>
      </c>
      <c r="G12" s="12">
        <v>31</v>
      </c>
      <c r="I12" s="2">
        <v>50</v>
      </c>
      <c r="J12" s="12">
        <v>30</v>
      </c>
      <c r="L12" s="2">
        <v>50</v>
      </c>
      <c r="M12" s="12">
        <v>35</v>
      </c>
      <c r="O12" s="2">
        <v>50</v>
      </c>
      <c r="P12" s="12">
        <v>35</v>
      </c>
      <c r="U12" s="2">
        <v>50</v>
      </c>
      <c r="V12" s="12">
        <v>30</v>
      </c>
      <c r="X12" s="2">
        <v>300</v>
      </c>
      <c r="Y12" s="15">
        <f t="shared" si="0"/>
        <v>205</v>
      </c>
      <c r="Z12" s="14">
        <f t="shared" si="1"/>
        <v>68.333333333333329</v>
      </c>
      <c r="AA12" s="12" t="s">
        <v>12</v>
      </c>
    </row>
    <row r="13" spans="1:27" ht="14.25" customHeight="1">
      <c r="A13" s="2">
        <v>10</v>
      </c>
      <c r="C13" s="2">
        <v>50</v>
      </c>
      <c r="D13" s="12">
        <v>46</v>
      </c>
      <c r="F13" s="2">
        <v>50</v>
      </c>
      <c r="G13" s="12">
        <v>22</v>
      </c>
      <c r="I13" s="2">
        <v>50</v>
      </c>
      <c r="J13" s="12">
        <v>16</v>
      </c>
      <c r="L13" s="2">
        <v>50</v>
      </c>
      <c r="M13" s="12">
        <v>30</v>
      </c>
      <c r="O13" s="2">
        <v>50</v>
      </c>
      <c r="P13" s="12">
        <v>30</v>
      </c>
      <c r="U13" s="2">
        <v>50</v>
      </c>
      <c r="V13" s="12">
        <v>31</v>
      </c>
      <c r="X13" s="2">
        <v>300</v>
      </c>
      <c r="Y13" s="15">
        <f t="shared" si="0"/>
        <v>175</v>
      </c>
      <c r="Z13" s="14">
        <f t="shared" si="1"/>
        <v>58.333333333333336</v>
      </c>
      <c r="AA13" s="12" t="s">
        <v>12</v>
      </c>
    </row>
    <row r="14" spans="1:27" ht="14.25" customHeight="1">
      <c r="A14" s="2">
        <v>11</v>
      </c>
      <c r="C14" s="2">
        <v>50</v>
      </c>
      <c r="D14" s="12">
        <v>36</v>
      </c>
      <c r="F14" s="2">
        <v>50</v>
      </c>
      <c r="G14" s="12">
        <v>24</v>
      </c>
      <c r="I14" s="2">
        <v>50</v>
      </c>
      <c r="J14" s="12">
        <v>17</v>
      </c>
      <c r="L14" s="2">
        <v>50</v>
      </c>
      <c r="M14" s="12">
        <v>19</v>
      </c>
      <c r="O14" s="2">
        <v>50</v>
      </c>
      <c r="P14" s="12">
        <v>19</v>
      </c>
      <c r="U14" s="2">
        <v>50</v>
      </c>
      <c r="V14" s="12">
        <v>33</v>
      </c>
      <c r="X14" s="2">
        <v>300</v>
      </c>
      <c r="Y14" s="15">
        <f t="shared" si="0"/>
        <v>148</v>
      </c>
      <c r="Z14" s="14">
        <f t="shared" si="1"/>
        <v>49.333333333333336</v>
      </c>
      <c r="AA14" s="12" t="s">
        <v>12</v>
      </c>
    </row>
    <row r="15" spans="1:27" ht="14.25" customHeight="1">
      <c r="A15" s="2">
        <v>12</v>
      </c>
      <c r="C15" s="2">
        <v>50</v>
      </c>
      <c r="D15" s="12">
        <v>45</v>
      </c>
      <c r="F15" s="2">
        <v>50</v>
      </c>
      <c r="G15" s="12">
        <v>31</v>
      </c>
      <c r="I15" s="2">
        <v>50</v>
      </c>
      <c r="J15" s="12">
        <v>24</v>
      </c>
      <c r="L15" s="2">
        <v>50</v>
      </c>
      <c r="M15" s="12">
        <v>35</v>
      </c>
      <c r="O15" s="2">
        <v>50</v>
      </c>
      <c r="P15" s="12">
        <v>35</v>
      </c>
      <c r="U15" s="2">
        <v>50</v>
      </c>
      <c r="V15" s="12">
        <v>29</v>
      </c>
      <c r="X15" s="2">
        <v>300</v>
      </c>
      <c r="Y15" s="15">
        <f t="shared" si="0"/>
        <v>199</v>
      </c>
      <c r="Z15" s="14">
        <f t="shared" si="1"/>
        <v>66.333333333333329</v>
      </c>
      <c r="AA15" s="12" t="s">
        <v>12</v>
      </c>
    </row>
    <row r="16" spans="1:27" ht="14.25" customHeight="1">
      <c r="A16" s="2">
        <v>13</v>
      </c>
      <c r="C16" s="2">
        <v>50</v>
      </c>
      <c r="D16" s="12">
        <v>47</v>
      </c>
      <c r="F16" s="2">
        <v>50</v>
      </c>
      <c r="G16" s="12">
        <v>29</v>
      </c>
      <c r="I16" s="2">
        <v>50</v>
      </c>
      <c r="J16" s="12">
        <v>18</v>
      </c>
      <c r="L16" s="2">
        <v>50</v>
      </c>
      <c r="M16" s="12">
        <v>24</v>
      </c>
      <c r="O16" s="2">
        <v>50</v>
      </c>
      <c r="P16" s="12">
        <v>24</v>
      </c>
      <c r="U16" s="2">
        <v>50</v>
      </c>
      <c r="V16" s="12">
        <v>9</v>
      </c>
      <c r="X16" s="2">
        <v>300</v>
      </c>
      <c r="Y16" s="15">
        <f t="shared" si="0"/>
        <v>151</v>
      </c>
      <c r="Z16" s="14">
        <f t="shared" si="1"/>
        <v>50.333333333333329</v>
      </c>
      <c r="AA16" s="12" t="s">
        <v>12</v>
      </c>
    </row>
    <row r="17" spans="1:27" ht="14.25" customHeight="1">
      <c r="A17" s="2">
        <v>14</v>
      </c>
      <c r="C17" s="2">
        <v>50</v>
      </c>
      <c r="D17" s="12">
        <v>37</v>
      </c>
      <c r="F17" s="2">
        <v>50</v>
      </c>
      <c r="G17" s="12">
        <v>20</v>
      </c>
      <c r="I17" s="2">
        <v>50</v>
      </c>
      <c r="J17" s="12">
        <v>15</v>
      </c>
      <c r="L17" s="2">
        <v>50</v>
      </c>
      <c r="M17" s="12">
        <v>17</v>
      </c>
      <c r="O17" s="2">
        <v>50</v>
      </c>
      <c r="P17" s="12">
        <v>17</v>
      </c>
      <c r="U17" s="2">
        <v>50</v>
      </c>
      <c r="V17" s="12">
        <v>32</v>
      </c>
      <c r="X17" s="2">
        <v>300</v>
      </c>
      <c r="Y17" s="15">
        <f t="shared" si="0"/>
        <v>138</v>
      </c>
      <c r="Z17" s="14">
        <f t="shared" si="1"/>
        <v>46</v>
      </c>
      <c r="AA17" s="12" t="s">
        <v>70</v>
      </c>
    </row>
    <row r="18" spans="1:27" ht="14.25" customHeight="1">
      <c r="A18" s="2">
        <v>15</v>
      </c>
      <c r="C18" s="2">
        <v>50</v>
      </c>
      <c r="D18" s="12">
        <v>45</v>
      </c>
      <c r="F18" s="2">
        <v>50</v>
      </c>
      <c r="G18" s="12">
        <v>33</v>
      </c>
      <c r="I18" s="2">
        <v>50</v>
      </c>
      <c r="J18" s="12">
        <v>31</v>
      </c>
      <c r="L18" s="2">
        <v>50</v>
      </c>
      <c r="M18" s="12">
        <v>31</v>
      </c>
      <c r="O18" s="2">
        <v>50</v>
      </c>
      <c r="P18" s="12">
        <v>31</v>
      </c>
      <c r="U18" s="2">
        <v>50</v>
      </c>
      <c r="V18" s="12">
        <v>35</v>
      </c>
      <c r="X18" s="2">
        <v>300</v>
      </c>
      <c r="Y18" s="15">
        <f t="shared" si="0"/>
        <v>206</v>
      </c>
      <c r="Z18" s="14">
        <f t="shared" si="1"/>
        <v>68.666666666666671</v>
      </c>
      <c r="AA18" s="12" t="s">
        <v>12</v>
      </c>
    </row>
    <row r="19" spans="1:27" ht="14.25" customHeight="1">
      <c r="A19" s="2">
        <v>16</v>
      </c>
      <c r="C19" s="2">
        <v>50</v>
      </c>
      <c r="D19" s="12">
        <v>27</v>
      </c>
      <c r="F19" s="2">
        <v>50</v>
      </c>
      <c r="G19" s="12">
        <v>31</v>
      </c>
      <c r="I19" s="2">
        <v>50</v>
      </c>
      <c r="J19" s="12">
        <v>27</v>
      </c>
      <c r="L19" s="2">
        <v>50</v>
      </c>
      <c r="M19" s="12">
        <v>27</v>
      </c>
      <c r="O19" s="2">
        <v>50</v>
      </c>
      <c r="P19" s="12">
        <v>27</v>
      </c>
      <c r="U19" s="2">
        <v>50</v>
      </c>
      <c r="V19" s="12">
        <v>18</v>
      </c>
      <c r="X19" s="2">
        <v>300</v>
      </c>
      <c r="Y19" s="15">
        <f t="shared" si="0"/>
        <v>157</v>
      </c>
      <c r="Z19" s="14">
        <f t="shared" si="1"/>
        <v>52.333333333333329</v>
      </c>
      <c r="AA19" s="12" t="s">
        <v>12</v>
      </c>
    </row>
    <row r="20" spans="1:27" ht="14.25" customHeight="1">
      <c r="A20" s="2">
        <v>17</v>
      </c>
      <c r="C20" s="2">
        <v>50</v>
      </c>
      <c r="D20" s="12">
        <v>38</v>
      </c>
      <c r="F20" s="2">
        <v>50</v>
      </c>
      <c r="G20" s="12">
        <v>25</v>
      </c>
      <c r="I20" s="2">
        <v>50</v>
      </c>
      <c r="J20" s="12">
        <v>30</v>
      </c>
      <c r="L20" s="2">
        <v>50</v>
      </c>
      <c r="M20" s="12">
        <v>30</v>
      </c>
      <c r="O20" s="2">
        <v>50</v>
      </c>
      <c r="P20" s="12">
        <v>30</v>
      </c>
      <c r="U20" s="2">
        <v>50</v>
      </c>
      <c r="V20" s="12">
        <v>22</v>
      </c>
      <c r="X20" s="2">
        <v>300</v>
      </c>
      <c r="Y20" s="15">
        <f t="shared" si="0"/>
        <v>175</v>
      </c>
      <c r="Z20" s="14">
        <f t="shared" si="1"/>
        <v>58.333333333333336</v>
      </c>
      <c r="AA20" s="12" t="s">
        <v>12</v>
      </c>
    </row>
    <row r="21" spans="1:27" ht="14.25" customHeight="1">
      <c r="A21" s="2">
        <v>18</v>
      </c>
      <c r="C21" s="2">
        <v>50</v>
      </c>
      <c r="D21" s="12">
        <v>43</v>
      </c>
      <c r="F21" s="2">
        <v>50</v>
      </c>
      <c r="G21" s="12">
        <v>28</v>
      </c>
      <c r="I21" s="2">
        <v>50</v>
      </c>
      <c r="J21" s="12">
        <v>43</v>
      </c>
      <c r="L21" s="2">
        <v>50</v>
      </c>
      <c r="M21" s="12">
        <v>43</v>
      </c>
      <c r="O21" s="2">
        <v>50</v>
      </c>
      <c r="P21" s="12">
        <v>43</v>
      </c>
      <c r="U21" s="2">
        <v>50</v>
      </c>
      <c r="V21" s="12">
        <v>37</v>
      </c>
      <c r="X21" s="2">
        <v>300</v>
      </c>
      <c r="Y21" s="15">
        <f t="shared" si="0"/>
        <v>237</v>
      </c>
      <c r="Z21" s="14">
        <f t="shared" si="1"/>
        <v>79</v>
      </c>
      <c r="AA21" s="12" t="s">
        <v>10</v>
      </c>
    </row>
    <row r="22" spans="1:27" ht="14.25" customHeight="1">
      <c r="A22" s="2">
        <v>19</v>
      </c>
      <c r="C22" s="2">
        <v>50</v>
      </c>
      <c r="D22" s="12">
        <v>48</v>
      </c>
      <c r="F22" s="2">
        <v>50</v>
      </c>
      <c r="G22" s="12">
        <v>28</v>
      </c>
      <c r="I22" s="2">
        <v>50</v>
      </c>
      <c r="J22" s="12">
        <v>40</v>
      </c>
      <c r="L22" s="2">
        <v>50</v>
      </c>
      <c r="M22" s="12">
        <v>40</v>
      </c>
      <c r="O22" s="2">
        <v>50</v>
      </c>
      <c r="P22" s="12">
        <v>40</v>
      </c>
      <c r="U22" s="2">
        <v>50</v>
      </c>
      <c r="V22" s="12">
        <v>24</v>
      </c>
      <c r="X22" s="2">
        <v>300</v>
      </c>
      <c r="Y22" s="15">
        <f t="shared" si="0"/>
        <v>220</v>
      </c>
      <c r="Z22" s="14">
        <f t="shared" si="1"/>
        <v>73.333333333333329</v>
      </c>
      <c r="AA22" s="12" t="s">
        <v>10</v>
      </c>
    </row>
    <row r="23" spans="1:27" ht="14.25" customHeight="1">
      <c r="A23" s="2">
        <v>20</v>
      </c>
      <c r="C23" s="2">
        <v>50</v>
      </c>
      <c r="D23" s="12">
        <v>24</v>
      </c>
      <c r="F23" s="2">
        <v>50</v>
      </c>
      <c r="G23" s="12">
        <v>19</v>
      </c>
      <c r="I23" s="2">
        <v>50</v>
      </c>
      <c r="J23" s="12">
        <v>17</v>
      </c>
      <c r="L23" s="2">
        <v>50</v>
      </c>
      <c r="M23" s="12">
        <v>17</v>
      </c>
      <c r="O23" s="2">
        <v>50</v>
      </c>
      <c r="P23" s="12">
        <v>17</v>
      </c>
      <c r="U23" s="2">
        <v>50</v>
      </c>
      <c r="V23" s="12">
        <v>18</v>
      </c>
      <c r="X23" s="2">
        <v>300</v>
      </c>
      <c r="Y23" s="15">
        <f t="shared" si="0"/>
        <v>112</v>
      </c>
      <c r="Z23" s="14">
        <f t="shared" si="1"/>
        <v>37.333333333333336</v>
      </c>
      <c r="AA23" s="12" t="s">
        <v>13</v>
      </c>
    </row>
    <row r="24" spans="1:27" ht="14.25" customHeight="1">
      <c r="A24" s="2">
        <v>21</v>
      </c>
      <c r="C24" s="2">
        <v>50</v>
      </c>
      <c r="D24" s="12">
        <v>37</v>
      </c>
      <c r="F24" s="2">
        <v>50</v>
      </c>
      <c r="G24" s="12">
        <v>22</v>
      </c>
      <c r="I24" s="2">
        <v>50</v>
      </c>
      <c r="J24" s="12">
        <v>27</v>
      </c>
      <c r="L24" s="2">
        <v>50</v>
      </c>
      <c r="M24" s="12">
        <v>27</v>
      </c>
      <c r="O24" s="2">
        <v>50</v>
      </c>
      <c r="P24" s="12">
        <v>27</v>
      </c>
      <c r="U24" s="2">
        <v>50</v>
      </c>
      <c r="V24" s="12">
        <v>25</v>
      </c>
      <c r="X24" s="2">
        <v>300</v>
      </c>
      <c r="Y24" s="15">
        <f t="shared" si="0"/>
        <v>165</v>
      </c>
      <c r="Z24" s="14">
        <f t="shared" si="1"/>
        <v>55.000000000000007</v>
      </c>
      <c r="AA24" s="12" t="s">
        <v>12</v>
      </c>
    </row>
    <row r="25" spans="1:27" ht="14.25" customHeight="1">
      <c r="A25" s="2">
        <v>22</v>
      </c>
      <c r="C25" s="2">
        <v>50</v>
      </c>
      <c r="D25" s="12">
        <v>36</v>
      </c>
      <c r="F25" s="2">
        <v>50</v>
      </c>
      <c r="G25" s="12">
        <v>18</v>
      </c>
      <c r="I25" s="2">
        <v>50</v>
      </c>
      <c r="J25" s="12">
        <v>25</v>
      </c>
      <c r="L25" s="2">
        <v>50</v>
      </c>
      <c r="M25" s="12">
        <v>25</v>
      </c>
      <c r="O25" s="2">
        <v>50</v>
      </c>
      <c r="P25" s="12">
        <v>25</v>
      </c>
      <c r="U25" s="2">
        <v>50</v>
      </c>
      <c r="V25" s="12">
        <v>15</v>
      </c>
      <c r="X25" s="2">
        <v>300</v>
      </c>
      <c r="Y25" s="15">
        <f t="shared" si="0"/>
        <v>144</v>
      </c>
      <c r="Z25" s="14">
        <f t="shared" si="1"/>
        <v>48</v>
      </c>
      <c r="AA25" s="12" t="s">
        <v>70</v>
      </c>
    </row>
    <row r="26" spans="1:27" ht="14.25" customHeight="1">
      <c r="A26" s="2">
        <v>23</v>
      </c>
      <c r="C26" s="2">
        <v>50</v>
      </c>
      <c r="D26" s="12">
        <v>41</v>
      </c>
      <c r="F26" s="2">
        <v>50</v>
      </c>
      <c r="G26" s="12">
        <v>35</v>
      </c>
      <c r="I26" s="2">
        <v>50</v>
      </c>
      <c r="J26" s="12">
        <v>29</v>
      </c>
      <c r="L26" s="2">
        <v>50</v>
      </c>
      <c r="M26" s="12">
        <v>29</v>
      </c>
      <c r="O26" s="2">
        <v>50</v>
      </c>
      <c r="P26" s="12">
        <v>29</v>
      </c>
      <c r="U26" s="2">
        <v>50</v>
      </c>
      <c r="V26" s="12">
        <v>30</v>
      </c>
      <c r="X26" s="2">
        <v>300</v>
      </c>
      <c r="Y26" s="15">
        <f t="shared" si="0"/>
        <v>193</v>
      </c>
      <c r="Z26" s="14">
        <f t="shared" si="1"/>
        <v>64.333333333333329</v>
      </c>
      <c r="AA26" s="12" t="s">
        <v>12</v>
      </c>
    </row>
    <row r="27" spans="1:27" ht="14.25" customHeight="1">
      <c r="A27" s="2">
        <v>24</v>
      </c>
      <c r="C27" s="2">
        <v>50</v>
      </c>
      <c r="D27" s="12">
        <v>44</v>
      </c>
      <c r="F27" s="2">
        <v>50</v>
      </c>
      <c r="G27" s="12">
        <v>32</v>
      </c>
      <c r="I27" s="2">
        <v>50</v>
      </c>
      <c r="J27" s="12">
        <v>23</v>
      </c>
      <c r="L27" s="2">
        <v>50</v>
      </c>
      <c r="M27" s="12">
        <v>23</v>
      </c>
      <c r="O27" s="2">
        <v>50</v>
      </c>
      <c r="P27" s="12">
        <v>23</v>
      </c>
      <c r="U27" s="2">
        <v>50</v>
      </c>
      <c r="V27" s="12">
        <v>20</v>
      </c>
      <c r="X27" s="2">
        <v>300</v>
      </c>
      <c r="Y27" s="15">
        <f t="shared" si="0"/>
        <v>165</v>
      </c>
      <c r="Z27" s="14">
        <f t="shared" si="1"/>
        <v>55.000000000000007</v>
      </c>
      <c r="AA27" s="12" t="s">
        <v>12</v>
      </c>
    </row>
    <row r="28" spans="1:27" ht="14.25" customHeight="1">
      <c r="A28" s="2">
        <v>25</v>
      </c>
      <c r="C28" s="2">
        <v>50</v>
      </c>
      <c r="D28" s="12">
        <v>46</v>
      </c>
      <c r="F28" s="2">
        <v>50</v>
      </c>
      <c r="G28" s="12">
        <v>39</v>
      </c>
      <c r="I28" s="2">
        <v>50</v>
      </c>
      <c r="J28" s="12">
        <v>31</v>
      </c>
      <c r="L28" s="2">
        <v>50</v>
      </c>
      <c r="M28" s="12">
        <v>31</v>
      </c>
      <c r="O28" s="2">
        <v>50</v>
      </c>
      <c r="P28" s="12">
        <v>31</v>
      </c>
      <c r="U28" s="2">
        <v>50</v>
      </c>
      <c r="V28" s="12">
        <v>38</v>
      </c>
      <c r="X28" s="2">
        <v>300</v>
      </c>
      <c r="Y28" s="15">
        <f t="shared" si="0"/>
        <v>216</v>
      </c>
      <c r="Z28" s="14">
        <f t="shared" si="1"/>
        <v>72</v>
      </c>
      <c r="AA28" s="12" t="s">
        <v>10</v>
      </c>
    </row>
    <row r="29" spans="1:27" ht="14.25" customHeight="1">
      <c r="A29" s="2">
        <v>26</v>
      </c>
      <c r="C29" s="2">
        <v>50</v>
      </c>
      <c r="D29" s="12">
        <v>33</v>
      </c>
      <c r="F29" s="2">
        <v>50</v>
      </c>
      <c r="G29" s="12">
        <v>21</v>
      </c>
      <c r="I29" s="2">
        <v>50</v>
      </c>
      <c r="J29" s="12">
        <v>18</v>
      </c>
      <c r="L29" s="2">
        <v>50</v>
      </c>
      <c r="M29" s="12">
        <v>18</v>
      </c>
      <c r="O29" s="2">
        <v>50</v>
      </c>
      <c r="P29" s="12">
        <v>18</v>
      </c>
      <c r="U29" s="2">
        <v>50</v>
      </c>
      <c r="V29" s="12">
        <v>15</v>
      </c>
      <c r="X29" s="2">
        <v>300</v>
      </c>
      <c r="Y29" s="15">
        <f t="shared" si="0"/>
        <v>123</v>
      </c>
      <c r="Z29" s="14">
        <f t="shared" si="1"/>
        <v>41</v>
      </c>
      <c r="AA29" s="12" t="s">
        <v>70</v>
      </c>
    </row>
    <row r="30" spans="1:27" ht="14.25" customHeight="1">
      <c r="A30" s="2">
        <v>27</v>
      </c>
      <c r="C30" s="2">
        <v>50</v>
      </c>
      <c r="D30" s="12">
        <v>31</v>
      </c>
      <c r="F30" s="2">
        <v>50</v>
      </c>
      <c r="G30" s="12">
        <v>14</v>
      </c>
      <c r="I30" s="2">
        <v>50</v>
      </c>
      <c r="J30" s="12">
        <v>15</v>
      </c>
      <c r="L30" s="2">
        <v>50</v>
      </c>
      <c r="M30" s="12">
        <v>15</v>
      </c>
      <c r="O30" s="2">
        <v>50</v>
      </c>
      <c r="P30" s="12">
        <v>15</v>
      </c>
      <c r="U30" s="2">
        <v>50</v>
      </c>
      <c r="V30" s="12">
        <v>15</v>
      </c>
      <c r="X30" s="2">
        <v>300</v>
      </c>
      <c r="Y30" s="15">
        <f t="shared" si="0"/>
        <v>105</v>
      </c>
      <c r="Z30" s="14">
        <f t="shared" si="1"/>
        <v>35</v>
      </c>
      <c r="AA30" s="12" t="s">
        <v>70</v>
      </c>
    </row>
    <row r="31" spans="1:27" ht="14.25" customHeight="1">
      <c r="A31" s="2">
        <v>28</v>
      </c>
      <c r="C31" s="2">
        <v>50</v>
      </c>
      <c r="D31" s="12">
        <v>33</v>
      </c>
      <c r="F31" s="2">
        <v>50</v>
      </c>
      <c r="G31" s="12">
        <v>17</v>
      </c>
      <c r="I31" s="2">
        <v>50</v>
      </c>
      <c r="J31" s="12">
        <v>19</v>
      </c>
      <c r="L31" s="2">
        <v>50</v>
      </c>
      <c r="M31" s="12">
        <v>18</v>
      </c>
      <c r="O31" s="2">
        <v>50</v>
      </c>
      <c r="P31" s="12">
        <v>18</v>
      </c>
      <c r="U31" s="2">
        <v>50</v>
      </c>
      <c r="V31" s="12">
        <v>16</v>
      </c>
      <c r="X31" s="2">
        <v>300</v>
      </c>
      <c r="Y31" s="15">
        <f t="shared" si="0"/>
        <v>121</v>
      </c>
      <c r="Z31" s="14">
        <f t="shared" si="1"/>
        <v>40.333333333333329</v>
      </c>
      <c r="AA31" s="12" t="s">
        <v>70</v>
      </c>
    </row>
    <row r="32" spans="1:27" ht="14.25" customHeight="1">
      <c r="A32" s="2">
        <v>29</v>
      </c>
      <c r="C32" s="2">
        <v>50</v>
      </c>
      <c r="D32" s="12">
        <v>46</v>
      </c>
      <c r="F32" s="2">
        <v>50</v>
      </c>
      <c r="G32" s="12">
        <v>39</v>
      </c>
      <c r="I32" s="2">
        <v>50</v>
      </c>
      <c r="J32" s="12">
        <v>35</v>
      </c>
      <c r="L32" s="2">
        <v>50</v>
      </c>
      <c r="M32" s="12">
        <v>47</v>
      </c>
      <c r="O32" s="2">
        <v>50</v>
      </c>
      <c r="P32" s="12">
        <v>47</v>
      </c>
      <c r="U32" s="2">
        <v>50</v>
      </c>
      <c r="V32" s="12">
        <v>39</v>
      </c>
      <c r="X32" s="2">
        <v>300</v>
      </c>
      <c r="Y32" s="15">
        <f t="shared" si="0"/>
        <v>253</v>
      </c>
      <c r="Z32" s="14">
        <f t="shared" si="1"/>
        <v>84.333333333333343</v>
      </c>
      <c r="AA32" s="12" t="s">
        <v>10</v>
      </c>
    </row>
    <row r="33" spans="1:27" ht="14.25" customHeight="1">
      <c r="A33" s="2">
        <v>30</v>
      </c>
      <c r="C33" s="2">
        <v>50</v>
      </c>
      <c r="D33" s="12">
        <v>36</v>
      </c>
      <c r="F33" s="2">
        <v>50</v>
      </c>
      <c r="G33" s="12">
        <v>25</v>
      </c>
      <c r="I33" s="2">
        <v>50</v>
      </c>
      <c r="J33" s="12">
        <v>19</v>
      </c>
      <c r="L33" s="2">
        <v>50</v>
      </c>
      <c r="M33" s="12">
        <v>27</v>
      </c>
      <c r="O33" s="2">
        <v>50</v>
      </c>
      <c r="P33" s="12">
        <v>27</v>
      </c>
      <c r="U33" s="2">
        <v>50</v>
      </c>
      <c r="V33" s="12">
        <v>20</v>
      </c>
      <c r="X33" s="2">
        <v>300</v>
      </c>
      <c r="Y33" s="15">
        <f t="shared" si="0"/>
        <v>154</v>
      </c>
      <c r="Z33" s="14">
        <f t="shared" si="1"/>
        <v>51.333333333333329</v>
      </c>
      <c r="AA33" s="12" t="s">
        <v>12</v>
      </c>
    </row>
    <row r="34" spans="1:27" ht="14.25" customHeight="1">
      <c r="A34" s="2">
        <v>31</v>
      </c>
      <c r="C34" s="2">
        <v>50</v>
      </c>
      <c r="D34" s="12">
        <v>49</v>
      </c>
      <c r="F34" s="2">
        <v>50</v>
      </c>
      <c r="G34" s="12">
        <v>33</v>
      </c>
      <c r="I34" s="2">
        <v>50</v>
      </c>
      <c r="J34" s="12">
        <v>19</v>
      </c>
      <c r="L34" s="2">
        <v>50</v>
      </c>
      <c r="M34" s="12">
        <v>18</v>
      </c>
      <c r="O34" s="2">
        <v>50</v>
      </c>
      <c r="P34" s="12">
        <v>18</v>
      </c>
      <c r="U34" s="2">
        <v>50</v>
      </c>
      <c r="V34" s="12">
        <v>17</v>
      </c>
      <c r="X34" s="2">
        <v>300</v>
      </c>
      <c r="Y34" s="15">
        <f t="shared" si="0"/>
        <v>154</v>
      </c>
      <c r="Z34" s="14">
        <f t="shared" si="1"/>
        <v>51.333333333333329</v>
      </c>
      <c r="AA34" s="12" t="s">
        <v>12</v>
      </c>
    </row>
    <row r="35" spans="1:27" ht="14.25" customHeight="1">
      <c r="A35" s="2">
        <v>32</v>
      </c>
      <c r="C35" s="2">
        <v>50</v>
      </c>
      <c r="D35" s="12">
        <v>28</v>
      </c>
      <c r="F35" s="2">
        <v>50</v>
      </c>
      <c r="G35" s="12">
        <v>28</v>
      </c>
      <c r="I35" s="2">
        <v>50</v>
      </c>
      <c r="J35" s="12">
        <v>17</v>
      </c>
      <c r="L35" s="2">
        <v>50</v>
      </c>
      <c r="M35" s="12">
        <v>18</v>
      </c>
      <c r="O35" s="2">
        <v>50</v>
      </c>
      <c r="P35" s="12">
        <v>18</v>
      </c>
      <c r="U35" s="2">
        <v>50</v>
      </c>
      <c r="V35" s="12">
        <v>10</v>
      </c>
      <c r="X35" s="2">
        <v>300</v>
      </c>
      <c r="Y35" s="15">
        <f t="shared" si="0"/>
        <v>119</v>
      </c>
      <c r="Z35" s="14">
        <f t="shared" si="1"/>
        <v>39.666666666666664</v>
      </c>
      <c r="AA35" s="12" t="s">
        <v>70</v>
      </c>
    </row>
    <row r="36" spans="1:27" ht="21.75" customHeight="1"/>
    <row r="37" spans="1:27" ht="21.75" customHeight="1"/>
    <row r="38" spans="1:27" ht="21.75" customHeight="1"/>
  </sheetData>
  <mergeCells count="11">
    <mergeCell ref="A2:A3"/>
    <mergeCell ref="B2:B3"/>
    <mergeCell ref="C2:E2"/>
    <mergeCell ref="F2:H2"/>
    <mergeCell ref="A1:AA1"/>
    <mergeCell ref="U2:W2"/>
    <mergeCell ref="X2:AA2"/>
    <mergeCell ref="I2:K2"/>
    <mergeCell ref="L2:N2"/>
    <mergeCell ref="O2:Q2"/>
    <mergeCell ref="R2:T2"/>
  </mergeCells>
  <pageMargins left="0.34" right="0.16" top="0.28999999999999998" bottom="0.3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N38" sqref="N38"/>
    </sheetView>
  </sheetViews>
  <sheetFormatPr defaultRowHeight="15"/>
  <cols>
    <col min="1" max="1" width="4.140625" style="21" customWidth="1"/>
    <col min="2" max="7" width="9.140625" style="21"/>
    <col min="8" max="8" width="7.42578125" style="21" customWidth="1"/>
    <col min="9" max="9" width="7" style="21" customWidth="1"/>
    <col min="10" max="10" width="7.5703125" style="21" customWidth="1"/>
    <col min="12" max="16" width="5.7109375" customWidth="1"/>
    <col min="17" max="17" width="10" bestFit="1" customWidth="1"/>
  </cols>
  <sheetData>
    <row r="1" spans="1:16" ht="49.5" customHeight="1">
      <c r="A1" s="84" t="s">
        <v>57</v>
      </c>
      <c r="B1" s="84"/>
      <c r="C1" s="84"/>
      <c r="D1" s="84"/>
      <c r="E1" s="84"/>
      <c r="F1" s="84"/>
      <c r="G1" s="84"/>
      <c r="H1" s="84"/>
      <c r="I1" s="84"/>
      <c r="J1" s="84"/>
    </row>
    <row r="2" spans="1:16" ht="57.75" customHeight="1">
      <c r="A2" s="13" t="s">
        <v>58</v>
      </c>
      <c r="B2" s="13" t="s">
        <v>59</v>
      </c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53</v>
      </c>
      <c r="L2" s="2"/>
      <c r="M2" s="2"/>
      <c r="N2" s="2" t="s">
        <v>73</v>
      </c>
      <c r="O2" s="2" t="s">
        <v>74</v>
      </c>
      <c r="P2" s="2" t="s">
        <v>75</v>
      </c>
    </row>
    <row r="3" spans="1:16" ht="32.25" customHeight="1">
      <c r="A3" s="12">
        <v>1</v>
      </c>
      <c r="B3" s="12">
        <v>41</v>
      </c>
      <c r="C3" s="12">
        <v>23</v>
      </c>
      <c r="D3" s="12">
        <v>22</v>
      </c>
      <c r="E3" s="12">
        <v>26</v>
      </c>
      <c r="F3" s="12">
        <v>26</v>
      </c>
      <c r="G3" s="12">
        <v>20</v>
      </c>
      <c r="H3" s="12">
        <f>B3+C3+D3+E3+F3+G3</f>
        <v>158</v>
      </c>
      <c r="I3" s="15">
        <f>H3/6</f>
        <v>26.333333333333332</v>
      </c>
      <c r="J3" s="12" t="s">
        <v>12</v>
      </c>
      <c r="L3" s="2" t="s">
        <v>67</v>
      </c>
      <c r="M3" s="2" t="s">
        <v>13</v>
      </c>
      <c r="N3" s="2">
        <v>1</v>
      </c>
      <c r="O3" s="2">
        <v>0</v>
      </c>
      <c r="P3" s="2">
        <v>1</v>
      </c>
    </row>
    <row r="4" spans="1:16" ht="32.25" customHeight="1">
      <c r="A4" s="12">
        <v>2</v>
      </c>
      <c r="B4" s="12">
        <v>45</v>
      </c>
      <c r="C4" s="12">
        <v>25</v>
      </c>
      <c r="D4" s="12">
        <v>22</v>
      </c>
      <c r="E4" s="12">
        <v>40</v>
      </c>
      <c r="F4" s="12">
        <v>40</v>
      </c>
      <c r="G4" s="12">
        <v>20</v>
      </c>
      <c r="H4" s="12">
        <f t="shared" ref="H4:H35" si="0">B4+C4+D4+E4+F4+G4</f>
        <v>192</v>
      </c>
      <c r="I4" s="15">
        <f t="shared" ref="I4:I35" si="1">H4/6</f>
        <v>32</v>
      </c>
      <c r="J4" s="12" t="s">
        <v>12</v>
      </c>
      <c r="L4" s="2" t="s">
        <v>68</v>
      </c>
      <c r="M4" s="2" t="s">
        <v>70</v>
      </c>
      <c r="N4" s="2">
        <v>5</v>
      </c>
      <c r="O4" s="2">
        <v>3</v>
      </c>
      <c r="P4" s="2">
        <v>8</v>
      </c>
    </row>
    <row r="5" spans="1:16" ht="32.25" customHeight="1">
      <c r="A5" s="12">
        <v>3</v>
      </c>
      <c r="B5" s="12">
        <v>40</v>
      </c>
      <c r="C5" s="12">
        <v>29</v>
      </c>
      <c r="D5" s="12">
        <v>27</v>
      </c>
      <c r="E5" s="12">
        <v>35</v>
      </c>
      <c r="F5" s="12">
        <v>35</v>
      </c>
      <c r="G5" s="12">
        <v>38</v>
      </c>
      <c r="H5" s="12">
        <f t="shared" si="0"/>
        <v>204</v>
      </c>
      <c r="I5" s="15">
        <f t="shared" si="1"/>
        <v>34</v>
      </c>
      <c r="J5" s="12" t="s">
        <v>12</v>
      </c>
      <c r="L5" s="2" t="s">
        <v>69</v>
      </c>
      <c r="M5" s="2" t="s">
        <v>12</v>
      </c>
      <c r="N5" s="2">
        <v>8</v>
      </c>
      <c r="O5" s="2">
        <v>11</v>
      </c>
      <c r="P5" s="2">
        <v>19</v>
      </c>
    </row>
    <row r="6" spans="1:16" ht="32.25" customHeight="1">
      <c r="A6" s="12">
        <v>4</v>
      </c>
      <c r="B6" s="12">
        <v>38</v>
      </c>
      <c r="C6" s="12">
        <v>19</v>
      </c>
      <c r="D6" s="12">
        <v>15</v>
      </c>
      <c r="E6" s="12">
        <v>24</v>
      </c>
      <c r="F6" s="12">
        <v>24</v>
      </c>
      <c r="G6" s="12">
        <v>21</v>
      </c>
      <c r="H6" s="12">
        <f t="shared" si="0"/>
        <v>141</v>
      </c>
      <c r="I6" s="15">
        <f t="shared" si="1"/>
        <v>23.5</v>
      </c>
      <c r="J6" s="12" t="s">
        <v>70</v>
      </c>
      <c r="L6" s="2" t="s">
        <v>71</v>
      </c>
      <c r="M6" s="2" t="s">
        <v>10</v>
      </c>
      <c r="N6" s="2">
        <v>4</v>
      </c>
      <c r="O6" s="2">
        <v>0</v>
      </c>
      <c r="P6" s="2">
        <v>4</v>
      </c>
    </row>
    <row r="7" spans="1:16" ht="32.25" customHeight="1">
      <c r="A7" s="12">
        <v>5</v>
      </c>
      <c r="B7" s="12">
        <v>46</v>
      </c>
      <c r="C7" s="12">
        <v>35</v>
      </c>
      <c r="D7" s="12">
        <v>19</v>
      </c>
      <c r="E7" s="12">
        <v>37</v>
      </c>
      <c r="F7" s="12">
        <v>37</v>
      </c>
      <c r="G7" s="12">
        <v>27</v>
      </c>
      <c r="H7" s="12">
        <f t="shared" si="0"/>
        <v>201</v>
      </c>
      <c r="I7" s="15">
        <f t="shared" si="1"/>
        <v>33.5</v>
      </c>
      <c r="J7" s="12" t="s">
        <v>12</v>
      </c>
      <c r="L7" s="2" t="s">
        <v>72</v>
      </c>
      <c r="M7" s="2" t="s">
        <v>11</v>
      </c>
      <c r="N7" s="2">
        <v>0</v>
      </c>
      <c r="O7" s="2">
        <v>0</v>
      </c>
      <c r="P7" s="2">
        <v>0</v>
      </c>
    </row>
    <row r="8" spans="1:16" ht="32.25" customHeight="1">
      <c r="A8" s="12">
        <v>6</v>
      </c>
      <c r="B8" s="12">
        <v>35</v>
      </c>
      <c r="C8" s="12">
        <v>25</v>
      </c>
      <c r="D8" s="12">
        <v>19</v>
      </c>
      <c r="E8" s="12">
        <v>36</v>
      </c>
      <c r="F8" s="12">
        <v>36</v>
      </c>
      <c r="G8" s="12">
        <v>24</v>
      </c>
      <c r="H8" s="12">
        <f t="shared" si="0"/>
        <v>175</v>
      </c>
      <c r="I8" s="15">
        <f t="shared" si="1"/>
        <v>29.166666666666668</v>
      </c>
      <c r="J8" s="12" t="s">
        <v>12</v>
      </c>
      <c r="P8">
        <f>SUM(P3:P7)</f>
        <v>32</v>
      </c>
    </row>
    <row r="9" spans="1:16" ht="32.25" customHeight="1">
      <c r="A9" s="12">
        <v>7</v>
      </c>
      <c r="B9" s="12">
        <v>36</v>
      </c>
      <c r="C9" s="12">
        <v>26</v>
      </c>
      <c r="D9" s="12">
        <v>17</v>
      </c>
      <c r="E9" s="12">
        <v>20</v>
      </c>
      <c r="F9" s="12">
        <v>20</v>
      </c>
      <c r="G9" s="12">
        <v>15</v>
      </c>
      <c r="H9" s="12">
        <f t="shared" si="0"/>
        <v>134</v>
      </c>
      <c r="I9" s="15">
        <f t="shared" si="1"/>
        <v>22.333333333333332</v>
      </c>
      <c r="J9" s="12" t="s">
        <v>70</v>
      </c>
    </row>
    <row r="10" spans="1:16" ht="32.25" customHeight="1">
      <c r="A10" s="12">
        <v>8</v>
      </c>
      <c r="B10" s="12">
        <v>36</v>
      </c>
      <c r="C10" s="12">
        <v>23</v>
      </c>
      <c r="D10" s="12">
        <v>18</v>
      </c>
      <c r="E10" s="12">
        <v>28</v>
      </c>
      <c r="F10" s="12">
        <v>28</v>
      </c>
      <c r="G10" s="12">
        <v>23</v>
      </c>
      <c r="H10" s="12">
        <f t="shared" si="0"/>
        <v>156</v>
      </c>
      <c r="I10" s="15">
        <f t="shared" si="1"/>
        <v>26</v>
      </c>
      <c r="J10" s="12" t="s">
        <v>12</v>
      </c>
    </row>
    <row r="11" spans="1:16" ht="32.25" customHeight="1">
      <c r="A11" s="12">
        <v>9</v>
      </c>
      <c r="B11" s="12">
        <v>44</v>
      </c>
      <c r="C11" s="12">
        <v>31</v>
      </c>
      <c r="D11" s="12">
        <v>30</v>
      </c>
      <c r="E11" s="12">
        <v>35</v>
      </c>
      <c r="F11" s="12">
        <v>35</v>
      </c>
      <c r="G11" s="12">
        <v>30</v>
      </c>
      <c r="H11" s="12">
        <f t="shared" si="0"/>
        <v>205</v>
      </c>
      <c r="I11" s="15">
        <f t="shared" si="1"/>
        <v>34.166666666666664</v>
      </c>
      <c r="J11" s="12" t="s">
        <v>12</v>
      </c>
    </row>
    <row r="12" spans="1:16" ht="32.25" customHeight="1">
      <c r="A12" s="12">
        <v>10</v>
      </c>
      <c r="B12" s="12">
        <v>46</v>
      </c>
      <c r="C12" s="12">
        <v>22</v>
      </c>
      <c r="D12" s="12">
        <v>16</v>
      </c>
      <c r="E12" s="12">
        <v>30</v>
      </c>
      <c r="F12" s="12">
        <v>30</v>
      </c>
      <c r="G12" s="12">
        <v>31</v>
      </c>
      <c r="H12" s="12">
        <f t="shared" si="0"/>
        <v>175</v>
      </c>
      <c r="I12" s="15">
        <f t="shared" si="1"/>
        <v>29.166666666666668</v>
      </c>
      <c r="J12" s="12" t="s">
        <v>12</v>
      </c>
    </row>
    <row r="13" spans="1:16" ht="32.25" customHeight="1">
      <c r="A13" s="12">
        <v>11</v>
      </c>
      <c r="B13" s="12">
        <v>36</v>
      </c>
      <c r="C13" s="12">
        <v>24</v>
      </c>
      <c r="D13" s="12">
        <v>17</v>
      </c>
      <c r="E13" s="12">
        <v>19</v>
      </c>
      <c r="F13" s="12">
        <v>19</v>
      </c>
      <c r="G13" s="12">
        <v>33</v>
      </c>
      <c r="H13" s="12">
        <f t="shared" si="0"/>
        <v>148</v>
      </c>
      <c r="I13" s="15">
        <f t="shared" si="1"/>
        <v>24.666666666666668</v>
      </c>
      <c r="J13" s="12" t="s">
        <v>12</v>
      </c>
    </row>
    <row r="14" spans="1:16" ht="32.25" customHeight="1">
      <c r="A14" s="12">
        <v>12</v>
      </c>
      <c r="B14" s="12">
        <v>45</v>
      </c>
      <c r="C14" s="12">
        <v>31</v>
      </c>
      <c r="D14" s="12">
        <v>24</v>
      </c>
      <c r="E14" s="12">
        <v>35</v>
      </c>
      <c r="F14" s="12">
        <v>35</v>
      </c>
      <c r="G14" s="12">
        <v>29</v>
      </c>
      <c r="H14" s="12">
        <f t="shared" si="0"/>
        <v>199</v>
      </c>
      <c r="I14" s="15">
        <f t="shared" si="1"/>
        <v>33.166666666666664</v>
      </c>
      <c r="J14" s="12" t="s">
        <v>12</v>
      </c>
    </row>
    <row r="15" spans="1:16" ht="32.25" customHeight="1">
      <c r="A15" s="12">
        <v>13</v>
      </c>
      <c r="B15" s="12">
        <v>47</v>
      </c>
      <c r="C15" s="12">
        <v>29</v>
      </c>
      <c r="D15" s="12">
        <v>18</v>
      </c>
      <c r="E15" s="12">
        <v>24</v>
      </c>
      <c r="F15" s="12">
        <v>24</v>
      </c>
      <c r="G15" s="12">
        <v>9</v>
      </c>
      <c r="H15" s="12">
        <f t="shared" si="0"/>
        <v>151</v>
      </c>
      <c r="I15" s="15">
        <f t="shared" si="1"/>
        <v>25.166666666666668</v>
      </c>
      <c r="J15" s="12" t="s">
        <v>12</v>
      </c>
    </row>
    <row r="16" spans="1:16" ht="32.25" customHeight="1">
      <c r="A16" s="12">
        <v>14</v>
      </c>
      <c r="B16" s="12">
        <v>37</v>
      </c>
      <c r="C16" s="12">
        <v>20</v>
      </c>
      <c r="D16" s="12">
        <v>15</v>
      </c>
      <c r="E16" s="12">
        <v>17</v>
      </c>
      <c r="F16" s="12">
        <v>17</v>
      </c>
      <c r="G16" s="12">
        <v>32</v>
      </c>
      <c r="H16" s="12">
        <f t="shared" si="0"/>
        <v>138</v>
      </c>
      <c r="I16" s="15">
        <f t="shared" si="1"/>
        <v>23</v>
      </c>
      <c r="J16" s="12" t="s">
        <v>70</v>
      </c>
    </row>
    <row r="17" spans="1:10" ht="32.25" customHeight="1">
      <c r="A17" s="12"/>
      <c r="B17" s="12"/>
      <c r="C17" s="12"/>
      <c r="D17" s="12"/>
      <c r="E17" s="12"/>
      <c r="F17" s="12"/>
      <c r="G17" s="12"/>
      <c r="H17" s="12">
        <f t="shared" si="0"/>
        <v>0</v>
      </c>
      <c r="I17" s="15">
        <f t="shared" si="1"/>
        <v>0</v>
      </c>
      <c r="J17" s="12"/>
    </row>
    <row r="18" spans="1:10" ht="32.25" customHeight="1">
      <c r="A18" s="12">
        <v>15</v>
      </c>
      <c r="B18" s="12">
        <v>45</v>
      </c>
      <c r="C18" s="12">
        <v>33</v>
      </c>
      <c r="D18" s="12">
        <v>31</v>
      </c>
      <c r="E18" s="12">
        <v>31</v>
      </c>
      <c r="F18" s="12">
        <v>31</v>
      </c>
      <c r="G18" s="12">
        <v>35</v>
      </c>
      <c r="H18" s="12">
        <f t="shared" si="0"/>
        <v>206</v>
      </c>
      <c r="I18" s="15">
        <f t="shared" si="1"/>
        <v>34.333333333333336</v>
      </c>
      <c r="J18" s="12" t="s">
        <v>12</v>
      </c>
    </row>
    <row r="19" spans="1:10" ht="32.25" customHeight="1">
      <c r="A19" s="12">
        <v>16</v>
      </c>
      <c r="B19" s="12">
        <v>27</v>
      </c>
      <c r="C19" s="12">
        <v>31</v>
      </c>
      <c r="D19" s="12">
        <v>27</v>
      </c>
      <c r="E19" s="12">
        <v>27</v>
      </c>
      <c r="F19" s="12">
        <v>27</v>
      </c>
      <c r="G19" s="12">
        <v>18</v>
      </c>
      <c r="H19" s="12">
        <f t="shared" si="0"/>
        <v>157</v>
      </c>
      <c r="I19" s="15">
        <f t="shared" si="1"/>
        <v>26.166666666666668</v>
      </c>
      <c r="J19" s="12" t="s">
        <v>12</v>
      </c>
    </row>
    <row r="20" spans="1:10" ht="32.25" customHeight="1">
      <c r="A20" s="12">
        <v>17</v>
      </c>
      <c r="B20" s="12">
        <v>38</v>
      </c>
      <c r="C20" s="12">
        <v>25</v>
      </c>
      <c r="D20" s="12">
        <v>30</v>
      </c>
      <c r="E20" s="12">
        <v>30</v>
      </c>
      <c r="F20" s="12">
        <v>30</v>
      </c>
      <c r="G20" s="12">
        <v>22</v>
      </c>
      <c r="H20" s="12">
        <f t="shared" si="0"/>
        <v>175</v>
      </c>
      <c r="I20" s="15">
        <f t="shared" si="1"/>
        <v>29.166666666666668</v>
      </c>
      <c r="J20" s="12" t="s">
        <v>12</v>
      </c>
    </row>
    <row r="21" spans="1:10" ht="32.25" customHeight="1">
      <c r="A21" s="12">
        <v>18</v>
      </c>
      <c r="B21" s="12">
        <v>43</v>
      </c>
      <c r="C21" s="12">
        <v>28</v>
      </c>
      <c r="D21" s="12">
        <v>43</v>
      </c>
      <c r="E21" s="12">
        <v>43</v>
      </c>
      <c r="F21" s="12">
        <v>43</v>
      </c>
      <c r="G21" s="12">
        <v>37</v>
      </c>
      <c r="H21" s="12">
        <f t="shared" si="0"/>
        <v>237</v>
      </c>
      <c r="I21" s="15">
        <f t="shared" si="1"/>
        <v>39.5</v>
      </c>
      <c r="J21" s="12" t="s">
        <v>10</v>
      </c>
    </row>
    <row r="22" spans="1:10" ht="32.25" customHeight="1">
      <c r="A22" s="12">
        <v>19</v>
      </c>
      <c r="B22" s="12">
        <v>48</v>
      </c>
      <c r="C22" s="12">
        <v>28</v>
      </c>
      <c r="D22" s="12">
        <v>40</v>
      </c>
      <c r="E22" s="12">
        <v>40</v>
      </c>
      <c r="F22" s="12">
        <v>40</v>
      </c>
      <c r="G22" s="12">
        <v>24</v>
      </c>
      <c r="H22" s="12">
        <f t="shared" si="0"/>
        <v>220</v>
      </c>
      <c r="I22" s="15">
        <f t="shared" si="1"/>
        <v>36.666666666666664</v>
      </c>
      <c r="J22" s="12" t="s">
        <v>10</v>
      </c>
    </row>
    <row r="23" spans="1:10" ht="32.25" customHeight="1">
      <c r="A23" s="12">
        <v>20</v>
      </c>
      <c r="B23" s="12">
        <v>24</v>
      </c>
      <c r="C23" s="12">
        <v>19</v>
      </c>
      <c r="D23" s="12">
        <v>17</v>
      </c>
      <c r="E23" s="12">
        <v>17</v>
      </c>
      <c r="F23" s="12">
        <v>17</v>
      </c>
      <c r="G23" s="12">
        <v>18</v>
      </c>
      <c r="H23" s="12">
        <f t="shared" si="0"/>
        <v>112</v>
      </c>
      <c r="I23" s="15">
        <f t="shared" si="1"/>
        <v>18.666666666666668</v>
      </c>
      <c r="J23" s="12" t="s">
        <v>13</v>
      </c>
    </row>
    <row r="24" spans="1:10" ht="32.25" customHeight="1">
      <c r="A24" s="12">
        <v>21</v>
      </c>
      <c r="B24" s="12">
        <v>37</v>
      </c>
      <c r="C24" s="12">
        <v>22</v>
      </c>
      <c r="D24" s="12">
        <v>27</v>
      </c>
      <c r="E24" s="12">
        <v>27</v>
      </c>
      <c r="F24" s="12">
        <v>27</v>
      </c>
      <c r="G24" s="12">
        <v>25</v>
      </c>
      <c r="H24" s="12">
        <f t="shared" si="0"/>
        <v>165</v>
      </c>
      <c r="I24" s="15">
        <f t="shared" si="1"/>
        <v>27.5</v>
      </c>
      <c r="J24" s="12" t="s">
        <v>12</v>
      </c>
    </row>
    <row r="25" spans="1:10" ht="32.25" customHeight="1">
      <c r="A25" s="12">
        <v>22</v>
      </c>
      <c r="B25" s="12">
        <v>36</v>
      </c>
      <c r="C25" s="12">
        <v>18</v>
      </c>
      <c r="D25" s="12">
        <v>25</v>
      </c>
      <c r="E25" s="12">
        <v>25</v>
      </c>
      <c r="F25" s="12">
        <v>25</v>
      </c>
      <c r="G25" s="12">
        <v>15</v>
      </c>
      <c r="H25" s="12">
        <f t="shared" si="0"/>
        <v>144</v>
      </c>
      <c r="I25" s="15">
        <f t="shared" si="1"/>
        <v>24</v>
      </c>
      <c r="J25" s="12" t="s">
        <v>70</v>
      </c>
    </row>
    <row r="26" spans="1:10" ht="32.25" customHeight="1">
      <c r="A26" s="12">
        <v>23</v>
      </c>
      <c r="B26" s="12">
        <v>41</v>
      </c>
      <c r="C26" s="12">
        <v>35</v>
      </c>
      <c r="D26" s="12">
        <v>29</v>
      </c>
      <c r="E26" s="12">
        <v>29</v>
      </c>
      <c r="F26" s="12">
        <v>29</v>
      </c>
      <c r="G26" s="12">
        <v>30</v>
      </c>
      <c r="H26" s="12">
        <f t="shared" si="0"/>
        <v>193</v>
      </c>
      <c r="I26" s="15">
        <f t="shared" si="1"/>
        <v>32.166666666666664</v>
      </c>
      <c r="J26" s="12" t="s">
        <v>12</v>
      </c>
    </row>
    <row r="27" spans="1:10" ht="32.25" customHeight="1">
      <c r="A27" s="12">
        <v>24</v>
      </c>
      <c r="B27" s="12">
        <v>44</v>
      </c>
      <c r="C27" s="12">
        <v>32</v>
      </c>
      <c r="D27" s="12">
        <v>23</v>
      </c>
      <c r="E27" s="12">
        <v>23</v>
      </c>
      <c r="F27" s="12">
        <v>23</v>
      </c>
      <c r="G27" s="12">
        <v>20</v>
      </c>
      <c r="H27" s="12">
        <f t="shared" si="0"/>
        <v>165</v>
      </c>
      <c r="I27" s="15">
        <f t="shared" si="1"/>
        <v>27.5</v>
      </c>
      <c r="J27" s="12" t="s">
        <v>12</v>
      </c>
    </row>
    <row r="28" spans="1:10" ht="32.25" customHeight="1">
      <c r="A28" s="12">
        <v>25</v>
      </c>
      <c r="B28" s="12">
        <v>46</v>
      </c>
      <c r="C28" s="12">
        <v>39</v>
      </c>
      <c r="D28" s="12">
        <v>31</v>
      </c>
      <c r="E28" s="12">
        <v>31</v>
      </c>
      <c r="F28" s="12">
        <v>31</v>
      </c>
      <c r="G28" s="12">
        <v>38</v>
      </c>
      <c r="H28" s="12">
        <f t="shared" si="0"/>
        <v>216</v>
      </c>
      <c r="I28" s="15">
        <f t="shared" si="1"/>
        <v>36</v>
      </c>
      <c r="J28" s="12" t="s">
        <v>10</v>
      </c>
    </row>
    <row r="29" spans="1:10" ht="32.25" customHeight="1">
      <c r="A29" s="12">
        <v>26</v>
      </c>
      <c r="B29" s="12">
        <v>33</v>
      </c>
      <c r="C29" s="12">
        <v>21</v>
      </c>
      <c r="D29" s="12">
        <v>18</v>
      </c>
      <c r="E29" s="12">
        <v>18</v>
      </c>
      <c r="F29" s="12">
        <v>18</v>
      </c>
      <c r="G29" s="12">
        <v>15</v>
      </c>
      <c r="H29" s="12">
        <f t="shared" si="0"/>
        <v>123</v>
      </c>
      <c r="I29" s="15">
        <f t="shared" si="1"/>
        <v>20.5</v>
      </c>
      <c r="J29" s="12" t="s">
        <v>70</v>
      </c>
    </row>
    <row r="30" spans="1:10" ht="32.25" customHeight="1">
      <c r="A30" s="12">
        <v>27</v>
      </c>
      <c r="B30" s="12">
        <v>31</v>
      </c>
      <c r="C30" s="12">
        <v>14</v>
      </c>
      <c r="D30" s="12">
        <v>15</v>
      </c>
      <c r="E30" s="12">
        <v>15</v>
      </c>
      <c r="F30" s="12">
        <v>15</v>
      </c>
      <c r="G30" s="12">
        <v>15</v>
      </c>
      <c r="H30" s="12">
        <f t="shared" si="0"/>
        <v>105</v>
      </c>
      <c r="I30" s="15">
        <f t="shared" si="1"/>
        <v>17.5</v>
      </c>
      <c r="J30" s="12" t="s">
        <v>70</v>
      </c>
    </row>
    <row r="31" spans="1:10" ht="32.25" customHeight="1">
      <c r="A31" s="12">
        <v>28</v>
      </c>
      <c r="B31" s="12">
        <v>33</v>
      </c>
      <c r="C31" s="12">
        <v>17</v>
      </c>
      <c r="D31" s="12">
        <v>19</v>
      </c>
      <c r="E31" s="12">
        <v>18</v>
      </c>
      <c r="F31" s="12">
        <v>18</v>
      </c>
      <c r="G31" s="12">
        <v>16</v>
      </c>
      <c r="H31" s="12">
        <f t="shared" si="0"/>
        <v>121</v>
      </c>
      <c r="I31" s="15">
        <f t="shared" si="1"/>
        <v>20.166666666666668</v>
      </c>
      <c r="J31" s="12" t="s">
        <v>70</v>
      </c>
    </row>
    <row r="32" spans="1:10" ht="32.25" customHeight="1">
      <c r="A32" s="12">
        <v>29</v>
      </c>
      <c r="B32" s="12">
        <v>46</v>
      </c>
      <c r="C32" s="12">
        <v>39</v>
      </c>
      <c r="D32" s="12">
        <v>35</v>
      </c>
      <c r="E32" s="12">
        <v>47</v>
      </c>
      <c r="F32" s="12">
        <v>47</v>
      </c>
      <c r="G32" s="12">
        <v>39</v>
      </c>
      <c r="H32" s="12">
        <f t="shared" si="0"/>
        <v>253</v>
      </c>
      <c r="I32" s="15">
        <f t="shared" si="1"/>
        <v>42.166666666666664</v>
      </c>
      <c r="J32" s="12" t="s">
        <v>10</v>
      </c>
    </row>
    <row r="33" spans="1:17" ht="32.25" customHeight="1">
      <c r="A33" s="12">
        <v>30</v>
      </c>
      <c r="B33" s="12">
        <v>36</v>
      </c>
      <c r="C33" s="12">
        <v>25</v>
      </c>
      <c r="D33" s="12">
        <v>19</v>
      </c>
      <c r="E33" s="12">
        <v>27</v>
      </c>
      <c r="F33" s="12">
        <v>27</v>
      </c>
      <c r="G33" s="12">
        <v>20</v>
      </c>
      <c r="H33" s="12">
        <f t="shared" si="0"/>
        <v>154</v>
      </c>
      <c r="I33" s="15">
        <f t="shared" si="1"/>
        <v>25.666666666666668</v>
      </c>
      <c r="J33" s="12" t="s">
        <v>12</v>
      </c>
    </row>
    <row r="34" spans="1:17" ht="32.25" customHeight="1">
      <c r="A34" s="12">
        <v>31</v>
      </c>
      <c r="B34" s="12">
        <v>49</v>
      </c>
      <c r="C34" s="12">
        <v>33</v>
      </c>
      <c r="D34" s="12">
        <v>19</v>
      </c>
      <c r="E34" s="12">
        <v>18</v>
      </c>
      <c r="F34" s="12">
        <v>18</v>
      </c>
      <c r="G34" s="12">
        <v>17</v>
      </c>
      <c r="H34" s="12">
        <f t="shared" si="0"/>
        <v>154</v>
      </c>
      <c r="I34" s="15">
        <f t="shared" si="1"/>
        <v>25.666666666666668</v>
      </c>
      <c r="J34" s="12" t="s">
        <v>12</v>
      </c>
      <c r="Q34">
        <f>5396*100/9600</f>
        <v>56.208333333333336</v>
      </c>
    </row>
    <row r="35" spans="1:17" ht="32.25" customHeight="1">
      <c r="A35" s="12">
        <v>32</v>
      </c>
      <c r="B35" s="12">
        <v>28</v>
      </c>
      <c r="C35" s="12">
        <v>28</v>
      </c>
      <c r="D35" s="12">
        <v>17</v>
      </c>
      <c r="E35" s="12">
        <v>18</v>
      </c>
      <c r="F35" s="12">
        <v>18</v>
      </c>
      <c r="G35" s="12">
        <v>10</v>
      </c>
      <c r="H35" s="12">
        <f t="shared" si="0"/>
        <v>119</v>
      </c>
      <c r="I35" s="15">
        <f t="shared" si="1"/>
        <v>19.833333333333332</v>
      </c>
      <c r="J35" s="12" t="s">
        <v>70</v>
      </c>
    </row>
    <row r="36" spans="1:17">
      <c r="H36" s="21">
        <f>SUM(H3:H35)</f>
        <v>5396</v>
      </c>
      <c r="J36" s="46">
        <v>0.56000000000000005</v>
      </c>
    </row>
  </sheetData>
  <autoFilter ref="A2:J35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class wise Subject % I-V</vt:lpstr>
      <vt:lpstr>VI-VIII</vt:lpstr>
      <vt:lpstr>gradewise status</vt:lpstr>
      <vt:lpstr>format</vt:lpstr>
      <vt:lpstr>foramtive and summative</vt:lpstr>
      <vt:lpstr>Sheet1</vt:lpstr>
      <vt:lpstr>Sheet2</vt:lpstr>
      <vt:lpstr>'foramtive and summative'!Print_Area</vt:lpstr>
      <vt:lpstr>'VI-VIII'!Print_Area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Anuraag</dc:creator>
  <cp:lastModifiedBy>GAYATRI</cp:lastModifiedBy>
  <cp:lastPrinted>2014-08-08T10:01:32Z</cp:lastPrinted>
  <dcterms:created xsi:type="dcterms:W3CDTF">2013-11-11T10:37:04Z</dcterms:created>
  <dcterms:modified xsi:type="dcterms:W3CDTF">2014-08-08T10:02:13Z</dcterms:modified>
</cp:coreProperties>
</file>